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activeTab="0"/>
  </bookViews>
  <sheets>
    <sheet name="WEB" sheetId="1" r:id="rId1"/>
  </sheets>
  <definedNames>
    <definedName name="_xlnm._FilterDatabase" localSheetId="0" hidden="1">'WEB'!$A$12:$AG$369</definedName>
    <definedName name="_xlnm.Print_Titles" localSheetId="0">'WEB'!$9:$10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H12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<sst xmlns="http://schemas.openxmlformats.org/spreadsheetml/2006/main" count="3293" uniqueCount="1064">
  <si>
    <t>Viện NC lúa</t>
  </si>
  <si>
    <t>Tổ chức - Giải phẫu - Phôi thai</t>
  </si>
  <si>
    <t>Cây công nghiệp</t>
  </si>
  <si>
    <t>TT Tư vấn và LK Đào tạo</t>
  </si>
  <si>
    <t>Kế toán</t>
  </si>
  <si>
    <t>Phân tích định lượng</t>
  </si>
  <si>
    <t>Công nghệ sinh học ứng dụng</t>
  </si>
  <si>
    <t>Trạm Y tế</t>
  </si>
  <si>
    <t>Đào tạo đại học</t>
  </si>
  <si>
    <t>Bảo vệ</t>
  </si>
  <si>
    <t>Viện Đào tạo Sau đại học</t>
  </si>
  <si>
    <t>Cung cấp và SD Điện</t>
  </si>
  <si>
    <t>Viện PT Công nghệ Cơ - Điện</t>
  </si>
  <si>
    <t>Tài nguyên nước</t>
  </si>
  <si>
    <t>Giáo dục quốc phòng</t>
  </si>
  <si>
    <t>TT Thực nghiệm và ĐT nghề</t>
  </si>
  <si>
    <t>Vật lý</t>
  </si>
  <si>
    <t>Văn phòng</t>
  </si>
  <si>
    <t>Bệnh cây</t>
  </si>
  <si>
    <t>Thực hành Tiếng</t>
  </si>
  <si>
    <t>Động lực</t>
  </si>
  <si>
    <t>Quản lý môi trường</t>
  </si>
  <si>
    <t>CT Tư vấn và DVKHNN I</t>
  </si>
  <si>
    <t>TT Thông tin - Thư viện</t>
  </si>
  <si>
    <t>Công nghệ phần mềm</t>
  </si>
  <si>
    <t>Bệnh viện Thú y</t>
  </si>
  <si>
    <t>KHCN và HTQT</t>
  </si>
  <si>
    <t>Công nghệ Sau thu hoạch</t>
  </si>
  <si>
    <t>Sinh học động vật</t>
  </si>
  <si>
    <t>Thú y cộng đồng</t>
  </si>
  <si>
    <t>Ngoại sản</t>
  </si>
  <si>
    <t>Toán học</t>
  </si>
  <si>
    <t>Di truyền Giống gia súc</t>
  </si>
  <si>
    <t>Công nghệ cơ khí</t>
  </si>
  <si>
    <t>Hệ thống nông nghiệp</t>
  </si>
  <si>
    <t>Hoá sinh - Sinh lý động vật</t>
  </si>
  <si>
    <t>Rau - Hoa - Quả</t>
  </si>
  <si>
    <t>Bệnh lý thú y</t>
  </si>
  <si>
    <t>Vi sinh vật</t>
  </si>
  <si>
    <t>Kinh tế Tài nguyên và MT</t>
  </si>
  <si>
    <t>Sinh thái nông nghiệp</t>
  </si>
  <si>
    <t>Sinh lý thực vật</t>
  </si>
  <si>
    <t>Cơ học kỹ thuật</t>
  </si>
  <si>
    <t>Cây lương thực</t>
  </si>
  <si>
    <t>Nuôi trồng thuỷ sản</t>
  </si>
  <si>
    <t>Vi sinh vật - Truyền nhiễm</t>
  </si>
  <si>
    <t>Kinh tế nông nghiệp và Chính sách</t>
  </si>
  <si>
    <t>TT Bệnh cây nhiệt đới</t>
  </si>
  <si>
    <t>TT Dạy nghề và ứng dụng KT cao</t>
  </si>
  <si>
    <t>Quy hoạch đất</t>
  </si>
  <si>
    <t>Công nghệ môi trường</t>
  </si>
  <si>
    <t>Khoa học đất</t>
  </si>
  <si>
    <t>STT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</si>
  <si>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</si>
  <si>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</si>
  <si>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</si>
  <si>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</si>
  <si>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</si>
  <si>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</si>
  <si>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Chênh lệch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</si>
  <si>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</si>
  <si>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</si>
  <si>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</si>
  <si>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</si>
  <si>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</si>
  <si>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</si>
  <si>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</si>
  <si>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</si>
  <si>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BỘ GIÁO DỤC VÀ ĐÀO TẠO</t>
  </si>
  <si>
    <t>TRƯỜNG ĐH NÔNG NGHIỆP HÀ NỘI</t>
  </si>
  <si>
    <t>Thu</t>
  </si>
  <si>
    <t>01.009</t>
  </si>
  <si>
    <t>Kim</t>
  </si>
  <si>
    <t>Anh</t>
  </si>
  <si>
    <t>13.092</t>
  </si>
  <si>
    <t>13.096</t>
  </si>
  <si>
    <t>01.010</t>
  </si>
  <si>
    <t>15.111</t>
  </si>
  <si>
    <t>Chi</t>
  </si>
  <si>
    <t>01.007</t>
  </si>
  <si>
    <t>Giang</t>
  </si>
  <si>
    <t>01.003</t>
  </si>
  <si>
    <t>Dung</t>
  </si>
  <si>
    <t>Thanh</t>
  </si>
  <si>
    <t>13.095</t>
  </si>
  <si>
    <t>15.110</t>
  </si>
  <si>
    <t>Marketing</t>
  </si>
  <si>
    <t>TCCB</t>
  </si>
  <si>
    <t>Lan</t>
  </si>
  <si>
    <t>Ninh</t>
  </si>
  <si>
    <t>01.002</t>
  </si>
  <si>
    <t>Mai</t>
  </si>
  <si>
    <t>Oanh</t>
  </si>
  <si>
    <t>Phan</t>
  </si>
  <si>
    <t>V.P-NH</t>
  </si>
  <si>
    <t>01.011</t>
  </si>
  <si>
    <t>Mui</t>
  </si>
  <si>
    <t>Phong</t>
  </si>
  <si>
    <t>06.031</t>
  </si>
  <si>
    <t>Nga</t>
  </si>
  <si>
    <t>Minh</t>
  </si>
  <si>
    <t>Nhung</t>
  </si>
  <si>
    <t>Dinh</t>
  </si>
  <si>
    <t>Thoa</t>
  </si>
  <si>
    <t>Duy</t>
  </si>
  <si>
    <t>Hoa</t>
  </si>
  <si>
    <t>06.032</t>
  </si>
  <si>
    <t>15.115</t>
  </si>
  <si>
    <t>Quang</t>
  </si>
  <si>
    <t>An</t>
  </si>
  <si>
    <t>Nam</t>
  </si>
  <si>
    <t>Long</t>
  </si>
  <si>
    <t>Loan</t>
  </si>
  <si>
    <t>Trung</t>
  </si>
  <si>
    <t>17.170</t>
  </si>
  <si>
    <t>Linh</t>
  </si>
  <si>
    <t>Vinh</t>
  </si>
  <si>
    <t>01.004</t>
  </si>
  <si>
    <t>Trang</t>
  </si>
  <si>
    <t>Nguyễn Thị</t>
  </si>
  <si>
    <t>Đinh Văn</t>
  </si>
  <si>
    <t>Phú</t>
  </si>
  <si>
    <t>Hà</t>
  </si>
  <si>
    <t>Trần Thị</t>
  </si>
  <si>
    <t>Nguyễn Hữu</t>
  </si>
  <si>
    <t>Khánh</t>
  </si>
  <si>
    <t>Trần</t>
  </si>
  <si>
    <t>Hiệp</t>
  </si>
  <si>
    <t>Hạnh</t>
  </si>
  <si>
    <t>Nguyễn Đắc</t>
  </si>
  <si>
    <t>Dũng</t>
  </si>
  <si>
    <t>Lê Thị Thu</t>
  </si>
  <si>
    <t>Hiền</t>
  </si>
  <si>
    <t>Lê Thị Kim</t>
  </si>
  <si>
    <t>Hoàng Thị</t>
  </si>
  <si>
    <t>Nghĩa</t>
  </si>
  <si>
    <t>Nguyễn Trường</t>
  </si>
  <si>
    <t>Sơn</t>
  </si>
  <si>
    <t>Lê Chí</t>
  </si>
  <si>
    <t>Dân</t>
  </si>
  <si>
    <t>Nguyễn Ninh</t>
  </si>
  <si>
    <t>Thành</t>
  </si>
  <si>
    <t>Phạm Thị</t>
  </si>
  <si>
    <t>Hằng</t>
  </si>
  <si>
    <t>Chiến</t>
  </si>
  <si>
    <t>Trần Văn</t>
  </si>
  <si>
    <t>Đức</t>
  </si>
  <si>
    <t>Nguyễn Văn</t>
  </si>
  <si>
    <t>Phạm Văn</t>
  </si>
  <si>
    <t>Tự</t>
  </si>
  <si>
    <t>Chính</t>
  </si>
  <si>
    <t>Đỗ Thành</t>
  </si>
  <si>
    <t>Xương</t>
  </si>
  <si>
    <t>Tâm</t>
  </si>
  <si>
    <t>Đặng Văn</t>
  </si>
  <si>
    <t>Tiến</t>
  </si>
  <si>
    <t>Nguyễn Huy</t>
  </si>
  <si>
    <t>Cường</t>
  </si>
  <si>
    <t>Nguyễn Thị Tuyết</t>
  </si>
  <si>
    <t>Hoàng Văn</t>
  </si>
  <si>
    <t>Sỹ</t>
  </si>
  <si>
    <t>Trịnh Đăng</t>
  </si>
  <si>
    <t>Lạc</t>
  </si>
  <si>
    <t>Tuyết</t>
  </si>
  <si>
    <t>Nguyễn Ngọc</t>
  </si>
  <si>
    <t>ánh</t>
  </si>
  <si>
    <t>Nguyễn Hồng</t>
  </si>
  <si>
    <t>Lạng</t>
  </si>
  <si>
    <t>Vũ Thị</t>
  </si>
  <si>
    <t>Dương Thị</t>
  </si>
  <si>
    <t>Nguyễn Tất</t>
  </si>
  <si>
    <t>Tố</t>
  </si>
  <si>
    <t>Báu</t>
  </si>
  <si>
    <t>Ngô  Xuân</t>
  </si>
  <si>
    <t>Bắc</t>
  </si>
  <si>
    <t>Nguyễn Thị Bích</t>
  </si>
  <si>
    <t>Cam Thị</t>
  </si>
  <si>
    <t>Lượng</t>
  </si>
  <si>
    <t>Thúy</t>
  </si>
  <si>
    <t>Ngọt</t>
  </si>
  <si>
    <t>Nguyễn Năng</t>
  </si>
  <si>
    <t>Bình</t>
  </si>
  <si>
    <t>Thịnh</t>
  </si>
  <si>
    <t>Hải</t>
  </si>
  <si>
    <t>Ngô Văn</t>
  </si>
  <si>
    <t>Tuấn</t>
  </si>
  <si>
    <t>Bùi Trung</t>
  </si>
  <si>
    <t>Lương</t>
  </si>
  <si>
    <t>Biếm</t>
  </si>
  <si>
    <t>Năm</t>
  </si>
  <si>
    <t>Nguyễn Quang</t>
  </si>
  <si>
    <t>Nguyễn Đỗ</t>
  </si>
  <si>
    <t>Thảo</t>
  </si>
  <si>
    <t>Hồng</t>
  </si>
  <si>
    <t>Nguyễn Xuân</t>
  </si>
  <si>
    <t>Sáng</t>
  </si>
  <si>
    <t>Đoàn Văn</t>
  </si>
  <si>
    <t>Lê Năng</t>
  </si>
  <si>
    <t>Văn</t>
  </si>
  <si>
    <t>Trương Thị</t>
  </si>
  <si>
    <t>Toàn</t>
  </si>
  <si>
    <t>Đỗ Hữu</t>
  </si>
  <si>
    <t>Lê Văn</t>
  </si>
  <si>
    <t>Bằng</t>
  </si>
  <si>
    <t>Nguyễn Viết</t>
  </si>
  <si>
    <t>Tuyến</t>
  </si>
  <si>
    <t>Lê Thị</t>
  </si>
  <si>
    <t>Đỗ Văn</t>
  </si>
  <si>
    <t>Đại</t>
  </si>
  <si>
    <t>Bùi Văn</t>
  </si>
  <si>
    <t>Gấm</t>
  </si>
  <si>
    <t>Nguyễn Thị Kim</t>
  </si>
  <si>
    <t>Lưu Thị</t>
  </si>
  <si>
    <t>Náy</t>
  </si>
  <si>
    <t>Hoàng Tiến</t>
  </si>
  <si>
    <t>Nhật</t>
  </si>
  <si>
    <t>Phạm Thị Hồng</t>
  </si>
  <si>
    <t>Cao Văn</t>
  </si>
  <si>
    <t>Tấn</t>
  </si>
  <si>
    <t>Vân</t>
  </si>
  <si>
    <t>Nguyễn Thị Việt</t>
  </si>
  <si>
    <t>Đinh Thị</t>
  </si>
  <si>
    <t>Hành</t>
  </si>
  <si>
    <t>Vũ  Đình</t>
  </si>
  <si>
    <t>Hoàng Ngọc</t>
  </si>
  <si>
    <t>Lâm</t>
  </si>
  <si>
    <t>Nhường</t>
  </si>
  <si>
    <t>Đào Trọng</t>
  </si>
  <si>
    <t>Thắng</t>
  </si>
  <si>
    <t>Phùng Kim</t>
  </si>
  <si>
    <t>Thủy</t>
  </si>
  <si>
    <t>Tức</t>
  </si>
  <si>
    <t>Đào Văn</t>
  </si>
  <si>
    <t>Phan Văn</t>
  </si>
  <si>
    <t>Điệp</t>
  </si>
  <si>
    <t>Nguyễn Thanh</t>
  </si>
  <si>
    <t>Nguyễn Quốc</t>
  </si>
  <si>
    <t>Hoàng</t>
  </si>
  <si>
    <t>Hoàng Phi</t>
  </si>
  <si>
    <t>Hùng</t>
  </si>
  <si>
    <t>Nguyễn  Đức</t>
  </si>
  <si>
    <t>Lâu</t>
  </si>
  <si>
    <t>Nguyễn Bá</t>
  </si>
  <si>
    <t>Nguyễn  Xuân</t>
  </si>
  <si>
    <t>Dương Văn</t>
  </si>
  <si>
    <t>Nguyễn  Đăng</t>
  </si>
  <si>
    <t>Tỉnh</t>
  </si>
  <si>
    <t>Nguyễn  Đình</t>
  </si>
  <si>
    <t>Ngô Quốc</t>
  </si>
  <si>
    <t>Vương</t>
  </si>
  <si>
    <t>Vũ Kim</t>
  </si>
  <si>
    <t>Lê  Đức</t>
  </si>
  <si>
    <t>Hồ Bắc</t>
  </si>
  <si>
    <t>Bích</t>
  </si>
  <si>
    <t>Thễn</t>
  </si>
  <si>
    <t>Đặng Quang</t>
  </si>
  <si>
    <t>ứng</t>
  </si>
  <si>
    <t>Đào Thị</t>
  </si>
  <si>
    <t>Vũ Thị Kim</t>
  </si>
  <si>
    <t>Việt</t>
  </si>
  <si>
    <t>Trần Tiến</t>
  </si>
  <si>
    <t>Lê Đức</t>
  </si>
  <si>
    <t>Nguyễn Minh</t>
  </si>
  <si>
    <t>Đỗ Thế</t>
  </si>
  <si>
    <t>Bảo</t>
  </si>
  <si>
    <t>Bùi Trọng</t>
  </si>
  <si>
    <t>Viên</t>
  </si>
  <si>
    <t>Trần Thị Ngọc</t>
  </si>
  <si>
    <t>Nguyễn Chu</t>
  </si>
  <si>
    <t>Duân</t>
  </si>
  <si>
    <t>Thách</t>
  </si>
  <si>
    <t>Đính</t>
  </si>
  <si>
    <t>Hoàng Thị Minh</t>
  </si>
  <si>
    <t>Xuyên</t>
  </si>
  <si>
    <t>Chu Thị Thanh</t>
  </si>
  <si>
    <t>Năng</t>
  </si>
  <si>
    <t>Đoàn</t>
  </si>
  <si>
    <t>Hiếu</t>
  </si>
  <si>
    <t>Thiện</t>
  </si>
  <si>
    <t>Truyền</t>
  </si>
  <si>
    <t>Trần Đức</t>
  </si>
  <si>
    <t>Yến</t>
  </si>
  <si>
    <t>Nguyễn Thị Thanh</t>
  </si>
  <si>
    <t>Hương</t>
  </si>
  <si>
    <t>Nguyễn Đình</t>
  </si>
  <si>
    <t>Phương</t>
  </si>
  <si>
    <t>Nguyễn Thị Minh</t>
  </si>
  <si>
    <t>Trần Thị Thu</t>
  </si>
  <si>
    <t>Vũ Hồng</t>
  </si>
  <si>
    <t>Châu</t>
  </si>
  <si>
    <t>Huyền</t>
  </si>
  <si>
    <t>Ngọc</t>
  </si>
  <si>
    <t>Đỗ Thị</t>
  </si>
  <si>
    <t>Lê Ngọc</t>
  </si>
  <si>
    <t>Hoàn</t>
  </si>
  <si>
    <t>Nguyễn Công</t>
  </si>
  <si>
    <t>Huyên</t>
  </si>
  <si>
    <t>Ngô Thị</t>
  </si>
  <si>
    <t>Nguyễn Đức</t>
  </si>
  <si>
    <t>Nguyễn Thị Thu</t>
  </si>
  <si>
    <t>Lê Thị Hồng</t>
  </si>
  <si>
    <t>Phòng CTCT và CTSV</t>
  </si>
  <si>
    <t>Quản lý đất đai</t>
  </si>
  <si>
    <t>Nông hóa</t>
  </si>
  <si>
    <t>HS-CN sinh học thực phẩm</t>
  </si>
  <si>
    <t>Công nghệ chế biến</t>
  </si>
  <si>
    <t>Canh tác học</t>
  </si>
  <si>
    <t>Lý thuyết Tiếng</t>
  </si>
  <si>
    <t>Kinh tế</t>
  </si>
  <si>
    <t>Chăn nuôi chuyên khoa</t>
  </si>
  <si>
    <t>Tư tưởng Hồ Chí Minh</t>
  </si>
  <si>
    <t>Pháp luật</t>
  </si>
  <si>
    <t>Tâm lý và Phương pháp giáo dục</t>
  </si>
  <si>
    <t>Nguyên lý của CN Mác - Lênin</t>
  </si>
  <si>
    <t>Thực vật</t>
  </si>
  <si>
    <t>Hoá học</t>
  </si>
  <si>
    <t>Di truyền giống</t>
  </si>
  <si>
    <t>TT Thể thao - Văn hoá</t>
  </si>
  <si>
    <t>TT Thông tin - TH thực hành KT và PT</t>
  </si>
  <si>
    <t>Côn trùng</t>
  </si>
  <si>
    <t>Tài chính - Kế toán</t>
  </si>
  <si>
    <t>TT In và Phát hành ấn phẩm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</si>
  <si>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</si>
  <si>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</si>
  <si>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</si>
  <si>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</si>
  <si>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</si>
  <si>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</si>
  <si>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</si>
  <si>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</si>
  <si>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</si>
  <si>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</si>
  <si>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</si>
  <si>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</si>
  <si>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</si>
  <si>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</si>
  <si>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</si>
  <si>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</si>
  <si>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</si>
  <si>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Kết quả nâng bậc trong năm 2010</t>
  </si>
  <si>
    <t>ngsinh</t>
  </si>
  <si>
    <t>nu</t>
  </si>
  <si>
    <t>09-Sep-64</t>
  </si>
  <si>
    <t>02-Mar-55</t>
  </si>
  <si>
    <t>24-Apr-53</t>
  </si>
  <si>
    <t>Đỗ Tấn</t>
  </si>
  <si>
    <t>13-Feb-55</t>
  </si>
  <si>
    <t>Nguyễn Thị Lan</t>
  </si>
  <si>
    <t>18-Mar-80</t>
  </si>
  <si>
    <t>Ninh Thị</t>
  </si>
  <si>
    <t>Phíp</t>
  </si>
  <si>
    <t>19-May-71</t>
  </si>
  <si>
    <t>06-May-72</t>
  </si>
  <si>
    <t>30-Aug-55</t>
  </si>
  <si>
    <t>Vũ Ngọc</t>
  </si>
  <si>
    <t>30-Dec-77</t>
  </si>
  <si>
    <t>Nguyệt</t>
  </si>
  <si>
    <t>10-Oct-65</t>
  </si>
  <si>
    <t>Dương Thị Thu</t>
  </si>
  <si>
    <t>22-Oct-83</t>
  </si>
  <si>
    <t>Vũ Thị Châu</t>
  </si>
  <si>
    <t>10-Aug-82</t>
  </si>
  <si>
    <t>21-Feb-80</t>
  </si>
  <si>
    <t>14-Oct-55</t>
  </si>
  <si>
    <t>20-Mar-54</t>
  </si>
  <si>
    <t>01-Oct-57</t>
  </si>
  <si>
    <t>Nguyễn Thị ái</t>
  </si>
  <si>
    <t>04-Apr-81</t>
  </si>
  <si>
    <t>Bùi Thị</t>
  </si>
  <si>
    <t>09-Feb-78</t>
  </si>
  <si>
    <t>22-Oct-57</t>
  </si>
  <si>
    <t>Thẩm</t>
  </si>
  <si>
    <t>10-Jan-62</t>
  </si>
  <si>
    <t>Trịnh Thị Mai</t>
  </si>
  <si>
    <t>10-May-77</t>
  </si>
  <si>
    <t>Nông Thị Mai</t>
  </si>
  <si>
    <t>13-Oct-62</t>
  </si>
  <si>
    <t>Lư</t>
  </si>
  <si>
    <t>20-Jun-54</t>
  </si>
  <si>
    <t>29-Sep-62</t>
  </si>
  <si>
    <t>25-May-57</t>
  </si>
  <si>
    <t>04-Mar-82</t>
  </si>
  <si>
    <t>Bùi Thị Thu</t>
  </si>
  <si>
    <t>26-Oct-77</t>
  </si>
  <si>
    <t>30-Nov-57</t>
  </si>
  <si>
    <t>25-Dec-56</t>
  </si>
  <si>
    <t>Trần Thanh</t>
  </si>
  <si>
    <t>16-Dec-83</t>
  </si>
  <si>
    <t>Ngô Quang</t>
  </si>
  <si>
    <t>30-May-83</t>
  </si>
  <si>
    <t>19-Jan-63</t>
  </si>
  <si>
    <t>28-Jul-63</t>
  </si>
  <si>
    <t>16-Feb-59</t>
  </si>
  <si>
    <t>20-Oct-64</t>
  </si>
  <si>
    <t>23-Jul-59</t>
  </si>
  <si>
    <t>27-Aug-60</t>
  </si>
  <si>
    <t>20-Oct-59</t>
  </si>
  <si>
    <t>Kiên</t>
  </si>
  <si>
    <t>22-Jul-59</t>
  </si>
  <si>
    <t>TT NC PT Hoa và Cây cảnh</t>
  </si>
  <si>
    <t>Hoàng Anh</t>
  </si>
  <si>
    <t>20-Oct-83</t>
  </si>
  <si>
    <t>10-Mar-53</t>
  </si>
  <si>
    <t>25-Apr-57</t>
  </si>
  <si>
    <t>Nguyễn Thị Châu</t>
  </si>
  <si>
    <t>30-May-81</t>
  </si>
  <si>
    <t>Nguyễn Hoàng</t>
  </si>
  <si>
    <t>16-Oct-79</t>
  </si>
  <si>
    <t>23-Apr-57</t>
  </si>
  <si>
    <t>12-Oct-57</t>
  </si>
  <si>
    <t>Dương Thu</t>
  </si>
  <si>
    <t>23-Dec-84</t>
  </si>
  <si>
    <t>Lê Thị Hoàng</t>
  </si>
  <si>
    <t>11-Nov-78</t>
  </si>
  <si>
    <t>08-Oct-57</t>
  </si>
  <si>
    <t>Mùi</t>
  </si>
  <si>
    <t>16-Aug-56</t>
  </si>
  <si>
    <t>20-Jan-59</t>
  </si>
  <si>
    <t>06-Sep-77</t>
  </si>
  <si>
    <t>Hóa học</t>
  </si>
  <si>
    <t>Phạm Trung</t>
  </si>
  <si>
    <t>25-May-83</t>
  </si>
  <si>
    <t>14-Aug-81</t>
  </si>
  <si>
    <t>24-Apr-77</t>
  </si>
  <si>
    <t>01-Sep-54</t>
  </si>
  <si>
    <t>12-Jul-62</t>
  </si>
  <si>
    <t>Luyện</t>
  </si>
  <si>
    <t>30-Jun-58</t>
  </si>
  <si>
    <t>13.094</t>
  </si>
  <si>
    <t>Trần Thị Lệ</t>
  </si>
  <si>
    <t>08-Oct-74</t>
  </si>
  <si>
    <t>11-Dec-50</t>
  </si>
  <si>
    <t>Nguyễn Thế</t>
  </si>
  <si>
    <t>12-Sep-76</t>
  </si>
  <si>
    <t>24-Jul-79</t>
  </si>
  <si>
    <t>Ngô Thanh</t>
  </si>
  <si>
    <t>25-Nov-80</t>
  </si>
  <si>
    <t>09-Mar-55</t>
  </si>
  <si>
    <t>Tám</t>
  </si>
  <si>
    <t>17-Apr-74</t>
  </si>
  <si>
    <t>Bùi Lê</t>
  </si>
  <si>
    <t>07-Jun-80</t>
  </si>
  <si>
    <t>29-Oct-81</t>
  </si>
  <si>
    <t>Trần Trọng</t>
  </si>
  <si>
    <t>13-Nov-73</t>
  </si>
  <si>
    <t>Trắc địa BĐ và Thông tin địa lý</t>
  </si>
  <si>
    <t>Phạm Quý</t>
  </si>
  <si>
    <t>10-Oct-83</t>
  </si>
  <si>
    <t>Khuê</t>
  </si>
  <si>
    <t>20-Mar-77</t>
  </si>
  <si>
    <t>Yên</t>
  </si>
  <si>
    <t>13-Oct-73</t>
  </si>
  <si>
    <t>Hội</t>
  </si>
  <si>
    <t>22-Feb-73</t>
  </si>
  <si>
    <t>Trần Danh</t>
  </si>
  <si>
    <t>Thìn</t>
  </si>
  <si>
    <t>29-Apr-52</t>
  </si>
  <si>
    <t>23-Mar-70</t>
  </si>
  <si>
    <t>Trịnh Quang</t>
  </si>
  <si>
    <t>Huy</t>
  </si>
  <si>
    <t>02-Dec-75</t>
  </si>
  <si>
    <t>01-Jan-57</t>
  </si>
  <si>
    <t>23-Aug-83</t>
  </si>
  <si>
    <t>Trần Huy</t>
  </si>
  <si>
    <t>Sùng</t>
  </si>
  <si>
    <t>30-Jun-57</t>
  </si>
  <si>
    <t>Phạm Việt</t>
  </si>
  <si>
    <t>20-Nov-59</t>
  </si>
  <si>
    <t>Điện kỹ thuật</t>
  </si>
  <si>
    <t>Ngô Trí</t>
  </si>
  <si>
    <t>Dương</t>
  </si>
  <si>
    <t>22-Sep-74</t>
  </si>
  <si>
    <t>Nguyễn Thị Hoài</t>
  </si>
  <si>
    <t>30-Dec-56</t>
  </si>
  <si>
    <t>Nguyễn Thái</t>
  </si>
  <si>
    <t>Học</t>
  </si>
  <si>
    <t>02-Oct-79</t>
  </si>
  <si>
    <t>Nguyễn Thị Thuý</t>
  </si>
  <si>
    <t>13-Mar-82</t>
  </si>
  <si>
    <t>Hàn Trung</t>
  </si>
  <si>
    <t>21-Apr-58</t>
  </si>
  <si>
    <t>Duật</t>
  </si>
  <si>
    <t>19-Nov-81</t>
  </si>
  <si>
    <t>10-Aug-57</t>
  </si>
  <si>
    <t>01-Jan-52</t>
  </si>
  <si>
    <t>30-Jan-64</t>
  </si>
  <si>
    <t>Trần Thị Thuý</t>
  </si>
  <si>
    <t>22-Nov-82</t>
  </si>
  <si>
    <t>23-Nov-75</t>
  </si>
  <si>
    <t>Lê Bá</t>
  </si>
  <si>
    <t>Chức</t>
  </si>
  <si>
    <t>24-Apr-52</t>
  </si>
  <si>
    <t>Quỳnh</t>
  </si>
  <si>
    <t>05-Dec-83</t>
  </si>
  <si>
    <t>Vũ Thị Phương</t>
  </si>
  <si>
    <t>Thụy</t>
  </si>
  <si>
    <t>01-Sep-57</t>
  </si>
  <si>
    <t>Nguyễn Thị Dương</t>
  </si>
  <si>
    <t>07-Apr-76</t>
  </si>
  <si>
    <t>Hồ Ngọc</t>
  </si>
  <si>
    <t>02-Sep-82</t>
  </si>
  <si>
    <t>Ngoan</t>
  </si>
  <si>
    <t>04-May-52</t>
  </si>
  <si>
    <t>Nguyễn Các</t>
  </si>
  <si>
    <t>Mác</t>
  </si>
  <si>
    <t>02-Jul-57</t>
  </si>
  <si>
    <t>Đãn</t>
  </si>
  <si>
    <t>10-Nov-52</t>
  </si>
  <si>
    <t>Nguyễn Doãn</t>
  </si>
  <si>
    <t>15-Sep-84</t>
  </si>
  <si>
    <t>Phan Thị Thu</t>
  </si>
  <si>
    <t>01-Sep-83</t>
  </si>
  <si>
    <t>14-Nov-78</t>
  </si>
  <si>
    <t>Chung</t>
  </si>
  <si>
    <t>Dương Đức</t>
  </si>
  <si>
    <t>18-Oct-84</t>
  </si>
  <si>
    <t>09-Sep-83</t>
  </si>
  <si>
    <t>Vũ Thị Thu</t>
  </si>
  <si>
    <t>10-Sep-79</t>
  </si>
  <si>
    <t>Đường lối CM của ĐCSVN</t>
  </si>
  <si>
    <t>Trần Lê</t>
  </si>
  <si>
    <t>05-Nov-68</t>
  </si>
  <si>
    <t>24-Apr-76</t>
  </si>
  <si>
    <t>01-Oct-81</t>
  </si>
  <si>
    <t>10-Aug-79</t>
  </si>
  <si>
    <t>Nguyễn Thị Lập</t>
  </si>
  <si>
    <t>14-Jan-81</t>
  </si>
  <si>
    <t>Xã hội học</t>
  </si>
  <si>
    <t>24-Aug-77</t>
  </si>
  <si>
    <t>18-Sep-74</t>
  </si>
  <si>
    <t>Đặng Thị</t>
  </si>
  <si>
    <t>20-Oct-75</t>
  </si>
  <si>
    <t>Ước</t>
  </si>
  <si>
    <t>10-Apr-74</t>
  </si>
  <si>
    <t>Phạm Thị Thuỳ</t>
  </si>
  <si>
    <t>11-Nov-81</t>
  </si>
  <si>
    <t>Phạm Thị Thanh</t>
  </si>
  <si>
    <t>05-Dec-51</t>
  </si>
  <si>
    <t>06-Sep-52</t>
  </si>
  <si>
    <t>15-Jul-78</t>
  </si>
  <si>
    <t>26-Dec-78</t>
  </si>
  <si>
    <t>15-Apr-78</t>
  </si>
  <si>
    <t>Nguyễn Hương</t>
  </si>
  <si>
    <t>02-Sep-84</t>
  </si>
  <si>
    <t>Giang Trung</t>
  </si>
  <si>
    <t>Khoa</t>
  </si>
  <si>
    <t>05-Jan-73</t>
  </si>
  <si>
    <t>21-Nov-78</t>
  </si>
  <si>
    <t>Phan Thị Phương</t>
  </si>
  <si>
    <t>14-Mar-61</t>
  </si>
  <si>
    <t>Nguyễn Thị Liên</t>
  </si>
  <si>
    <t>27-Sep-81</t>
  </si>
  <si>
    <t>03-Oct-58</t>
  </si>
  <si>
    <t>Nguyễn Mạnh</t>
  </si>
  <si>
    <t>Khải</t>
  </si>
  <si>
    <t>05-Jan-54</t>
  </si>
  <si>
    <t>12-Dec-76</t>
  </si>
  <si>
    <t>29-Jan-84</t>
  </si>
  <si>
    <t>26-Feb-83</t>
  </si>
  <si>
    <t>Thực phẩm và Dinh dưỡng</t>
  </si>
  <si>
    <t>20-Sep-48</t>
  </si>
  <si>
    <t>08-Nov-83</t>
  </si>
  <si>
    <t>Hoàng Minh</t>
  </si>
  <si>
    <t>14-Nov-79</t>
  </si>
  <si>
    <t>Huỳnh Thị Mỹ</t>
  </si>
  <si>
    <t>Lệ</t>
  </si>
  <si>
    <t>06-Jun-73</t>
  </si>
  <si>
    <t>Nguyễn Thu</t>
  </si>
  <si>
    <t>27-Sep-83</t>
  </si>
  <si>
    <t>09-May-60</t>
  </si>
  <si>
    <t>10-May-74</t>
  </si>
  <si>
    <t>20-Nov-62</t>
  </si>
  <si>
    <t>Nên</t>
  </si>
  <si>
    <t>20-Jun-77</t>
  </si>
  <si>
    <t>20-Jan-60</t>
  </si>
  <si>
    <t>Bùi Nguyên</t>
  </si>
  <si>
    <t>Viễn</t>
  </si>
  <si>
    <t>25-Aug-58</t>
  </si>
  <si>
    <t>Nguyễn Hà</t>
  </si>
  <si>
    <t>13-Dec-82</t>
  </si>
  <si>
    <t>Phan Quang</t>
  </si>
  <si>
    <t>27-Dec-81</t>
  </si>
  <si>
    <t>15-Jul-51</t>
  </si>
  <si>
    <t>28-Oct-83</t>
  </si>
  <si>
    <t>Đào Hải</t>
  </si>
  <si>
    <t>10-Sep-84</t>
  </si>
  <si>
    <t>02-Jan-56</t>
  </si>
  <si>
    <t>Lê Thị Minh</t>
  </si>
  <si>
    <t>Thùy</t>
  </si>
  <si>
    <t>21-Jun-83</t>
  </si>
  <si>
    <t>13-Jun-84</t>
  </si>
  <si>
    <t>Phạm Thuỷ</t>
  </si>
  <si>
    <t>16-Mar-79</t>
  </si>
  <si>
    <t>Đặng Xuân</t>
  </si>
  <si>
    <t>28-Oct-80</t>
  </si>
  <si>
    <t>Ngô Tuấn</t>
  </si>
  <si>
    <t>17-Mar-74</t>
  </si>
  <si>
    <t>Khoa học máy tính</t>
  </si>
  <si>
    <t>Thân Thị</t>
  </si>
  <si>
    <t>06-Aug-80</t>
  </si>
  <si>
    <t>Phạm Quang</t>
  </si>
  <si>
    <t>08-Apr-80</t>
  </si>
  <si>
    <t>30-Sep-81</t>
  </si>
  <si>
    <t>Toán - Tin ứng dụng</t>
  </si>
  <si>
    <t>Hoàng Thị Thanh</t>
  </si>
  <si>
    <t>23-Jul-81</t>
  </si>
  <si>
    <t>28-Mar-83</t>
  </si>
  <si>
    <t>15-Oct-84</t>
  </si>
  <si>
    <t>Bùi Kim</t>
  </si>
  <si>
    <t>13-Jan-85</t>
  </si>
  <si>
    <t>Quản trị kinh doanh</t>
  </si>
  <si>
    <t>09-Feb-51</t>
  </si>
  <si>
    <t>Viện</t>
  </si>
  <si>
    <t>20-Aug-53</t>
  </si>
  <si>
    <t>02-Oct-81</t>
  </si>
  <si>
    <t>Đỗ Kim</t>
  </si>
  <si>
    <t>10-Jan-76</t>
  </si>
  <si>
    <t>Tống Văn</t>
  </si>
  <si>
    <t>20-Jun-79</t>
  </si>
  <si>
    <t>22-Feb-62</t>
  </si>
  <si>
    <t>Phan Thị</t>
  </si>
  <si>
    <t>24-Aug-82</t>
  </si>
  <si>
    <t>Ngô Thành</t>
  </si>
  <si>
    <t>07-Sep-80</t>
  </si>
  <si>
    <t>Công nghệ sinh học động vật</t>
  </si>
  <si>
    <t>Nghiêm</t>
  </si>
  <si>
    <t>14-Jun-76</t>
  </si>
  <si>
    <t>SH phân tử và Công nghệ vi sinh</t>
  </si>
  <si>
    <t>Phan Trọng</t>
  </si>
  <si>
    <t>27-Apr-78</t>
  </si>
  <si>
    <t>07-Dec-81</t>
  </si>
  <si>
    <t>Trần Thị Tú</t>
  </si>
  <si>
    <t>02-Dec-73</t>
  </si>
  <si>
    <t>25-Jun-64</t>
  </si>
  <si>
    <t>13-Feb-62</t>
  </si>
  <si>
    <t>12-Aug-79</t>
  </si>
  <si>
    <t>18-Dec-78</t>
  </si>
  <si>
    <t>13-Jun-64</t>
  </si>
  <si>
    <t>Tú</t>
  </si>
  <si>
    <t>28-Jul-76</t>
  </si>
  <si>
    <t>16-Mar-63</t>
  </si>
  <si>
    <t>Thường</t>
  </si>
  <si>
    <t>06-Jun-60</t>
  </si>
  <si>
    <t>04-Jan-79</t>
  </si>
  <si>
    <t>27-Jul-57</t>
  </si>
  <si>
    <t>Hanh</t>
  </si>
  <si>
    <t>10-Mar-67</t>
  </si>
  <si>
    <t>VT-HC</t>
  </si>
  <si>
    <t>Trần Hồng</t>
  </si>
  <si>
    <t>23-Nov-66</t>
  </si>
  <si>
    <t>Chử Thị Thu</t>
  </si>
  <si>
    <t>18-Nov-75</t>
  </si>
  <si>
    <t>02-Nov-62</t>
  </si>
  <si>
    <t>Đội xe</t>
  </si>
  <si>
    <t>Phạm Quốc</t>
  </si>
  <si>
    <t>30-Sep-75</t>
  </si>
  <si>
    <t>26-Jul-58</t>
  </si>
  <si>
    <t>12-Jun-57</t>
  </si>
  <si>
    <t>31-Oct-61</t>
  </si>
  <si>
    <t>27-Nov-60</t>
  </si>
  <si>
    <t>Nguyễn Tô</t>
  </si>
  <si>
    <t>Vũ</t>
  </si>
  <si>
    <t>01-Jan-60</t>
  </si>
  <si>
    <t>06-Jul-58</t>
  </si>
  <si>
    <t>19-Sep-76</t>
  </si>
  <si>
    <t>Võ Văn</t>
  </si>
  <si>
    <t>22-Feb-72</t>
  </si>
  <si>
    <t>Đặng Bá</t>
  </si>
  <si>
    <t>03-Dec-66</t>
  </si>
  <si>
    <t>06-Feb-57</t>
  </si>
  <si>
    <t>Trịnh Việt</t>
  </si>
  <si>
    <t>03-Dec-87</t>
  </si>
  <si>
    <t>18-Jan-63</t>
  </si>
  <si>
    <t>10-Jan-63</t>
  </si>
  <si>
    <t>15-Jun-56</t>
  </si>
  <si>
    <t>16-Jul-63</t>
  </si>
  <si>
    <t>Thư</t>
  </si>
  <si>
    <t>Cừ</t>
  </si>
  <si>
    <t>08-Mar-74</t>
  </si>
  <si>
    <t>Giáo dục thể chất</t>
  </si>
  <si>
    <t>Cao Hùng</t>
  </si>
  <si>
    <t>23-Dec-72</t>
  </si>
  <si>
    <t>Đặng Đức</t>
  </si>
  <si>
    <t>10-Oct-82</t>
  </si>
  <si>
    <t>Quảng</t>
  </si>
  <si>
    <t>21-Oct-79</t>
  </si>
  <si>
    <t>17-Apr-62</t>
  </si>
  <si>
    <t>20-Aug-54</t>
  </si>
  <si>
    <t>Vũ Đức</t>
  </si>
  <si>
    <t>12-Sep-75</t>
  </si>
  <si>
    <t>27-Jun-58</t>
  </si>
  <si>
    <t>23-Nov-77</t>
  </si>
  <si>
    <t>12-Nov-59</t>
  </si>
  <si>
    <t>15-May-77</t>
  </si>
  <si>
    <t>28-Nov-83</t>
  </si>
  <si>
    <t>09-Sep-80</t>
  </si>
  <si>
    <t>10-Jun-64</t>
  </si>
  <si>
    <t>14-Apr-66</t>
  </si>
  <si>
    <t>15-Jan-61</t>
  </si>
  <si>
    <t>01-May-56</t>
  </si>
  <si>
    <t>Hoàng Xuân</t>
  </si>
  <si>
    <t>20-Jun-74</t>
  </si>
  <si>
    <t>Phòng Khảo thí và ĐB chất lượng</t>
  </si>
  <si>
    <t>Chương</t>
  </si>
  <si>
    <t>28-Mar-60</t>
  </si>
  <si>
    <t>Ngà</t>
  </si>
  <si>
    <t>03-Sep-64</t>
  </si>
  <si>
    <t>04-Sep-56</t>
  </si>
  <si>
    <t>05-Oct-61</t>
  </si>
  <si>
    <t>10-Oct-58</t>
  </si>
  <si>
    <t>10-Jun-70</t>
  </si>
  <si>
    <t>Phùng Minh</t>
  </si>
  <si>
    <t>09-Oct-62</t>
  </si>
  <si>
    <t>23-Feb-74</t>
  </si>
  <si>
    <t>Đoàn Bảo</t>
  </si>
  <si>
    <t>Trúc</t>
  </si>
  <si>
    <t>07-Mar-60</t>
  </si>
  <si>
    <t>Khanh</t>
  </si>
  <si>
    <t>14-Nov-71</t>
  </si>
  <si>
    <t>08-Feb-52</t>
  </si>
  <si>
    <t>06-Mar-57</t>
  </si>
  <si>
    <t>02-Aug-61</t>
  </si>
  <si>
    <t>Bùi Nho</t>
  </si>
  <si>
    <t>Doãn</t>
  </si>
  <si>
    <t>25-Sep-64</t>
  </si>
  <si>
    <t>Nhữ Ngọc</t>
  </si>
  <si>
    <t>28-Oct-66</t>
  </si>
  <si>
    <t>11-Jan-65</t>
  </si>
  <si>
    <t>09-Jun-56</t>
  </si>
  <si>
    <t>28-Sep-61</t>
  </si>
  <si>
    <t>10-Jun-60</t>
  </si>
  <si>
    <t>21-Mar-66</t>
  </si>
  <si>
    <t>30-Oct-55</t>
  </si>
  <si>
    <t>02-Jun-60</t>
  </si>
  <si>
    <t>10-Oct-59</t>
  </si>
  <si>
    <t>07-Sep-60</t>
  </si>
  <si>
    <t>10-May-59</t>
  </si>
  <si>
    <t>27-Oct-62</t>
  </si>
  <si>
    <t>08-Oct-58</t>
  </si>
  <si>
    <t>Dĩnh</t>
  </si>
  <si>
    <t>19-Sep-65</t>
  </si>
  <si>
    <t>16.118</t>
  </si>
  <si>
    <t>10-Jun-56</t>
  </si>
  <si>
    <t>16b.122</t>
  </si>
  <si>
    <t>Lê Thị Nhị</t>
  </si>
  <si>
    <t>10-Sep-70</t>
  </si>
  <si>
    <t>16b.121</t>
  </si>
  <si>
    <t>Lương Thị</t>
  </si>
  <si>
    <t>01-May-85</t>
  </si>
  <si>
    <t>Nguyễn Thị Thúy</t>
  </si>
  <si>
    <t>03-Jan-59</t>
  </si>
  <si>
    <t>24-May-61</t>
  </si>
  <si>
    <t>29-May-78</t>
  </si>
  <si>
    <t>02-Jan-61</t>
  </si>
  <si>
    <t>My</t>
  </si>
  <si>
    <t>06-Feb-60</t>
  </si>
  <si>
    <t>10-Apr-57</t>
  </si>
  <si>
    <t>Huệ</t>
  </si>
  <si>
    <t>02-Sep-59</t>
  </si>
  <si>
    <t>08-Oct-61</t>
  </si>
  <si>
    <t>02-Oct-57</t>
  </si>
  <si>
    <t>13-May-55</t>
  </si>
  <si>
    <t>20-Apr-62</t>
  </si>
  <si>
    <t>28-Sep-58</t>
  </si>
  <si>
    <t>Thi</t>
  </si>
  <si>
    <t>14-Feb-65</t>
  </si>
  <si>
    <t>BM Dạy - Rèn nghề</t>
  </si>
  <si>
    <t>Hoàng Đăng</t>
  </si>
  <si>
    <t>26-Aug-76</t>
  </si>
  <si>
    <t>Phan Việt</t>
  </si>
  <si>
    <t>Đông</t>
  </si>
  <si>
    <t>20-Oct-57</t>
  </si>
  <si>
    <t>Đỗ Thị Thu</t>
  </si>
  <si>
    <t>28-Mar-70</t>
  </si>
  <si>
    <t>KTX Sinh viên</t>
  </si>
  <si>
    <t>Nghi</t>
  </si>
  <si>
    <t>25-May-66</t>
  </si>
  <si>
    <t>Thược</t>
  </si>
  <si>
    <t>10-Feb-71</t>
  </si>
  <si>
    <t>12-Aug-58</t>
  </si>
  <si>
    <t>11-Dec-59</t>
  </si>
  <si>
    <t>11-Mar-62</t>
  </si>
  <si>
    <t>20-Oct-63</t>
  </si>
  <si>
    <t>28-Nov-63</t>
  </si>
  <si>
    <t>26-Jul-56</t>
  </si>
  <si>
    <t>15-Jan-60</t>
  </si>
  <si>
    <t>05-Feb-58</t>
  </si>
  <si>
    <t>14-Sep-64</t>
  </si>
  <si>
    <t>14-Sep-61</t>
  </si>
  <si>
    <t>Giảng đường</t>
  </si>
  <si>
    <t>Lã Thị</t>
  </si>
  <si>
    <t>Xuân</t>
  </si>
  <si>
    <t>25-Mar-61</t>
  </si>
  <si>
    <t>23-Feb-63</t>
  </si>
  <si>
    <t>15a.206</t>
  </si>
  <si>
    <t>30-Aug-60</t>
  </si>
  <si>
    <t>02-Aug-63</t>
  </si>
  <si>
    <t>17-Oct-56</t>
  </si>
  <si>
    <t>17-Oct-59</t>
  </si>
  <si>
    <t>01-Nov-58</t>
  </si>
  <si>
    <t>06-Nov-62</t>
  </si>
  <si>
    <t>28-Sep-59</t>
  </si>
  <si>
    <t>06-Oct-61</t>
  </si>
  <si>
    <t>Môi trường</t>
  </si>
  <si>
    <t>20-Oct-60</t>
  </si>
  <si>
    <t>18-Feb-62</t>
  </si>
  <si>
    <t>01-May-63</t>
  </si>
  <si>
    <t>Hà Viết</t>
  </si>
  <si>
    <t>03-Mar-70</t>
  </si>
  <si>
    <t>Trần Tuấn</t>
  </si>
  <si>
    <t>05-Mar-53</t>
  </si>
  <si>
    <t>Trần Thị Minh</t>
  </si>
  <si>
    <t>15-Oct-56</t>
  </si>
  <si>
    <t>Đỗ Lê</t>
  </si>
  <si>
    <t>15-Mar-74</t>
  </si>
  <si>
    <t>Trung tâm Ngoại ngữ ĐHNN</t>
  </si>
  <si>
    <t>29-Nov-78</t>
  </si>
  <si>
    <t>Kiều Văn</t>
  </si>
  <si>
    <t>04-Aug-81</t>
  </si>
  <si>
    <t>18-Jun-54</t>
  </si>
  <si>
    <t>Phơ</t>
  </si>
  <si>
    <t>25-Dec-79</t>
  </si>
  <si>
    <t>18-Dec-69</t>
  </si>
  <si>
    <t>A1</t>
  </si>
  <si>
    <t>Số 
tháng</t>
  </si>
  <si>
    <t>17-May-73</t>
  </si>
  <si>
    <t>Lương Văn</t>
  </si>
  <si>
    <t>Vượt</t>
  </si>
  <si>
    <t>Vi Văn</t>
  </si>
  <si>
    <t>Thể</t>
  </si>
  <si>
    <t>Đĩnh</t>
  </si>
  <si>
    <t>Bùi Việt</t>
  </si>
  <si>
    <t>Vòng</t>
  </si>
  <si>
    <t>Xá</t>
  </si>
  <si>
    <t>Cúc</t>
  </si>
  <si>
    <t>Trịnh Đình</t>
  </si>
  <si>
    <t>Thâu</t>
  </si>
  <si>
    <t>Doan</t>
  </si>
  <si>
    <t>Hướng</t>
  </si>
  <si>
    <t>Chu Thị Kim</t>
  </si>
  <si>
    <t>Tiệp</t>
  </si>
  <si>
    <t>Tạ Quang</t>
  </si>
  <si>
    <t>Giảng</t>
  </si>
  <si>
    <t>Lê Minh</t>
  </si>
  <si>
    <t>Lơ</t>
  </si>
  <si>
    <t>Nguyễn Thị Hoàng</t>
  </si>
  <si>
    <t>Phạm Kim</t>
  </si>
  <si>
    <t>Đăng</t>
  </si>
  <si>
    <t>Tạ Thị Kim</t>
  </si>
  <si>
    <t>Ngô Trung</t>
  </si>
  <si>
    <t>Nhuần</t>
  </si>
  <si>
    <t>Muôn</t>
  </si>
  <si>
    <t>Thiết</t>
  </si>
  <si>
    <t>Lê Khắc</t>
  </si>
  <si>
    <t>Bộ</t>
  </si>
  <si>
    <t>Phạm Thị Minh</t>
  </si>
  <si>
    <t>Phượng</t>
  </si>
  <si>
    <t>Đinh Hồng</t>
  </si>
  <si>
    <t>Duyên</t>
  </si>
  <si>
    <t>Đỗ Thị Thanh</t>
  </si>
  <si>
    <t>20-Feb-56</t>
  </si>
  <si>
    <t>25-Sep-52</t>
  </si>
  <si>
    <t>20-May-52</t>
  </si>
  <si>
    <t>08-Dec-56</t>
  </si>
  <si>
    <t>10-Jan-53</t>
  </si>
  <si>
    <t>08-Jun-67</t>
  </si>
  <si>
    <t>22-Aug-54</t>
  </si>
  <si>
    <t>26-Jun-60</t>
  </si>
  <si>
    <t>20-Oct-56</t>
  </si>
  <si>
    <t>12-Feb-52</t>
  </si>
  <si>
    <t>25-Dec-63</t>
  </si>
  <si>
    <t>01-Jan-64</t>
  </si>
  <si>
    <t>03-Jun-53</t>
  </si>
  <si>
    <t>09-Jun-59</t>
  </si>
  <si>
    <t>14-Nov-69</t>
  </si>
  <si>
    <t>28-Apr-70</t>
  </si>
  <si>
    <t>27-Sep-68</t>
  </si>
  <si>
    <t>04-Sep-77</t>
  </si>
  <si>
    <t>09-Sep-76</t>
  </si>
  <si>
    <t>02-Nov-52</t>
  </si>
  <si>
    <t>27-Apr-61</t>
  </si>
  <si>
    <t>18-Jan-61</t>
  </si>
  <si>
    <t>29-Jan-72</t>
  </si>
  <si>
    <t>16-Dec-75</t>
  </si>
  <si>
    <t>20-Sep-77</t>
  </si>
  <si>
    <t>01-Sep-69</t>
  </si>
  <si>
    <t>02-Mar-68</t>
  </si>
  <si>
    <t>22-Dec-72</t>
  </si>
  <si>
    <t>01-Dec-73</t>
  </si>
  <si>
    <t>07-Oct-77</t>
  </si>
  <si>
    <t>17-Jul-77</t>
  </si>
  <si>
    <t>04-Mar-60</t>
  </si>
  <si>
    <t>03-Jul-58</t>
  </si>
  <si>
    <t>12-Jan-62</t>
  </si>
  <si>
    <t>19-Jan-73</t>
  </si>
  <si>
    <t>12-Aug-75</t>
  </si>
  <si>
    <t>18-Nov-71</t>
  </si>
  <si>
    <t>25-Jul-76</t>
  </si>
  <si>
    <t>05-Jun-72</t>
  </si>
  <si>
    <t>14-Jun-74</t>
  </si>
  <si>
    <t>28-Mar-81</t>
  </si>
  <si>
    <t>21-Sep-82</t>
  </si>
  <si>
    <t>02-May-79</t>
  </si>
  <si>
    <t>17-Jun-80</t>
  </si>
  <si>
    <t>01-Nov-82</t>
  </si>
  <si>
    <t>Thể thao - Văn hóa</t>
  </si>
  <si>
    <t>TT Sinh thái nông nghiệp</t>
  </si>
  <si>
    <t>Phòng TN Trung tâm</t>
  </si>
  <si>
    <t>Phát triển nông thôn</t>
  </si>
  <si>
    <t>Điện nước</t>
  </si>
  <si>
    <t>15.109</t>
  </si>
  <si>
    <t>17.169</t>
  </si>
  <si>
    <t>dvi_tvu</t>
  </si>
  <si>
    <t>dvi_tvu1</t>
  </si>
  <si>
    <t>0103</t>
  </si>
  <si>
    <t>0802</t>
  </si>
  <si>
    <t>2000</t>
  </si>
  <si>
    <t>0905</t>
  </si>
  <si>
    <t>0402</t>
  </si>
  <si>
    <t>2400</t>
  </si>
  <si>
    <t>0701</t>
  </si>
  <si>
    <t>0907</t>
  </si>
  <si>
    <t>0106</t>
  </si>
  <si>
    <t>0301</t>
  </si>
  <si>
    <t>3001</t>
  </si>
  <si>
    <t>0201</t>
  </si>
  <si>
    <t>3002</t>
  </si>
  <si>
    <t>1600</t>
  </si>
  <si>
    <t>1907</t>
  </si>
  <si>
    <t>0505</t>
  </si>
  <si>
    <t>0401</t>
  </si>
  <si>
    <t>0504</t>
  </si>
  <si>
    <t>1001</t>
  </si>
  <si>
    <t>0601</t>
  </si>
  <si>
    <t>1005</t>
  </si>
  <si>
    <t>0503</t>
  </si>
  <si>
    <t>2300</t>
  </si>
  <si>
    <t>4100</t>
  </si>
  <si>
    <t>0405</t>
  </si>
  <si>
    <t>4000</t>
  </si>
  <si>
    <t>0305</t>
  </si>
  <si>
    <t>0603</t>
  </si>
  <si>
    <t>0107</t>
  </si>
  <si>
    <t>1500</t>
  </si>
  <si>
    <t>2100</t>
  </si>
  <si>
    <t>0904</t>
  </si>
  <si>
    <t>0703</t>
  </si>
  <si>
    <t>2200</t>
  </si>
  <si>
    <t>1103</t>
  </si>
  <si>
    <t>1801</t>
  </si>
  <si>
    <t>0602</t>
  </si>
  <si>
    <t>0105</t>
  </si>
  <si>
    <t>0804</t>
  </si>
  <si>
    <t>5021</t>
  </si>
  <si>
    <t>0501</t>
  </si>
  <si>
    <t>0309</t>
  </si>
  <si>
    <t>0213</t>
  </si>
  <si>
    <t>1101</t>
  </si>
  <si>
    <t>0606</t>
  </si>
  <si>
    <t>0506</t>
  </si>
  <si>
    <t>0212</t>
  </si>
  <si>
    <t>0903</t>
  </si>
  <si>
    <t>0307</t>
  </si>
  <si>
    <t>0108</t>
  </si>
  <si>
    <t>5018</t>
  </si>
  <si>
    <t>1804</t>
  </si>
  <si>
    <t>1104</t>
  </si>
  <si>
    <t>0303</t>
  </si>
  <si>
    <t>5009</t>
  </si>
  <si>
    <t>0910</t>
  </si>
  <si>
    <t>5010</t>
  </si>
  <si>
    <t>0502</t>
  </si>
  <si>
    <t>1111</t>
  </si>
  <si>
    <t>2500</t>
  </si>
  <si>
    <t>0409</t>
  </si>
  <si>
    <t>0111</t>
  </si>
  <si>
    <t>0304</t>
  </si>
  <si>
    <t>0112</t>
  </si>
  <si>
    <t>2700</t>
  </si>
  <si>
    <t>1300</t>
  </si>
  <si>
    <t>0214</t>
  </si>
  <si>
    <t>0704</t>
  </si>
  <si>
    <t>2900</t>
  </si>
  <si>
    <t>2600</t>
  </si>
  <si>
    <t>3003</t>
  </si>
  <si>
    <t>1901</t>
  </si>
  <si>
    <t>1201</t>
  </si>
  <si>
    <t>1004</t>
  </si>
  <si>
    <t>1904</t>
  </si>
  <si>
    <t>0410</t>
  </si>
  <si>
    <t>0803</t>
  </si>
  <si>
    <t>0203</t>
  </si>
  <si>
    <t>0906</t>
  </si>
  <si>
    <t>3600</t>
  </si>
  <si>
    <t>0102</t>
  </si>
  <si>
    <t>0115</t>
  </si>
  <si>
    <t>0310</t>
  </si>
  <si>
    <t>0205</t>
  </si>
  <si>
    <t>5030</t>
  </si>
  <si>
    <t>0308</t>
  </si>
  <si>
    <t>0801</t>
  </si>
  <si>
    <t>1400</t>
  </si>
  <si>
    <t>3500</t>
  </si>
  <si>
    <t>2901</t>
  </si>
  <si>
    <t>0101</t>
  </si>
  <si>
    <t>0302</t>
  </si>
  <si>
    <t>0109</t>
  </si>
  <si>
    <t>0206</t>
  </si>
  <si>
    <t>0104</t>
  </si>
  <si>
    <t>3400</t>
  </si>
  <si>
    <t>5025</t>
  </si>
  <si>
    <t>5014</t>
  </si>
  <si>
    <t>5001</t>
  </si>
  <si>
    <t>5003</t>
  </si>
  <si>
    <t>5039</t>
  </si>
  <si>
    <t>3900</t>
  </si>
  <si>
    <t>5008</t>
  </si>
  <si>
    <t>5022</t>
  </si>
  <si>
    <t>0306</t>
  </si>
  <si>
    <t>5041</t>
  </si>
  <si>
    <t>5002</t>
  </si>
  <si>
    <t>0202</t>
  </si>
  <si>
    <t>0700</t>
  </si>
  <si>
    <t>1203</t>
  </si>
  <si>
    <t>1006</t>
  </si>
  <si>
    <t>0604</t>
  </si>
  <si>
    <t>5029</t>
  </si>
  <si>
    <t>5004</t>
  </si>
  <si>
    <t>5028</t>
  </si>
  <si>
    <t>2800</t>
  </si>
  <si>
    <t>5012</t>
  </si>
  <si>
    <t>0403</t>
  </si>
  <si>
    <t>5005</t>
  </si>
  <si>
    <t>1204</t>
  </si>
  <si>
    <t>0311</t>
  </si>
  <si>
    <t>1002</t>
  </si>
  <si>
    <t>5016</t>
  </si>
  <si>
    <t>5027</t>
  </si>
  <si>
    <t>5040</t>
  </si>
  <si>
    <t>5011</t>
  </si>
  <si>
    <t>1109</t>
  </si>
  <si>
    <t>5019</t>
  </si>
  <si>
    <t>Lê Thị Bích</t>
  </si>
  <si>
    <t>Liên</t>
  </si>
  <si>
    <t>24-Feb-78</t>
  </si>
  <si>
    <t>Nữ</t>
  </si>
  <si>
    <t>Năm sinh</t>
  </si>
  <si>
    <t>nuw</t>
  </si>
  <si>
    <t>DANH SÁCH CÁN BỘ, VIÊN CHỨC</t>
  </si>
  <si>
    <r>
      <t xml:space="preserve">Tổng số cán bộ, viên chức của Trường có mặt tại thời điểm báo cáo:    </t>
    </r>
    <r>
      <rPr>
        <b/>
        <sz val="14"/>
        <rFont val="Times New Roman"/>
        <family val="1"/>
      </rPr>
      <t>1370</t>
    </r>
    <r>
      <rPr>
        <sz val="14"/>
        <rFont val="Times New Roman"/>
        <family val="1"/>
      </rPr>
      <t xml:space="preserve"> người</t>
    </r>
  </si>
  <si>
    <t>ĐƯỢC NÂNG BẬC LƯƠNG, PHỤ CẤP THÂM NIÊN VƯỢT KHUNG NĂM 2010</t>
  </si>
  <si>
    <t>Tiền lương tăng 
thêm do nâng
bậc và phụ cấp
thâm niên vượt khung trong năm (đồng)</t>
  </si>
  <si>
    <t>A2</t>
  </si>
  <si>
    <t>A3</t>
  </si>
  <si>
    <t>A4</t>
  </si>
  <si>
    <t>A5</t>
  </si>
  <si>
    <t>A6</t>
  </si>
  <si>
    <t>A7</t>
  </si>
  <si>
    <t>A8</t>
  </si>
  <si>
    <t>(Kèm theo Quyết định số    2183 /QĐ-NNH ngày   26   tháng 11 năm 2010 của Hiệu trưởng Trường ĐH Nông nghiệp Hà Nội)</t>
  </si>
  <si>
    <t>Bộ ra QĐ</t>
  </si>
  <si>
    <t>S</t>
  </si>
  <si>
    <t>QĐ riêng để dự thi GVC</t>
  </si>
  <si>
    <t>QĐ riêng để dự thi CVC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</si>
</sst>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yyyy"/>
    <numFmt numFmtId="166" formatCode="0.0"/>
    <numFmt numFmtId="167" formatCode="0.000"/>
    <numFmt numFmtId="168" formatCode="0.0%"/>
  </numFmts>
  <fonts count="14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8"/>
      <name val="Tahoma"/>
      <family val="2"/>
    </font>
    <font>
      <b/>
      <sz val="11"/>
      <name val="Times New Roman"/>
      <family val="1"/>
    </font>
    <font>
      <b/>
      <sz val="8"/>
      <name val="Tahoma"/>
      <family val="0"/>
    </font>
    <font>
      <sz val="14"/>
      <name val="Times New Roman"/>
      <family val="1"/>
    </font>
    <font>
      <b/>
      <sz val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110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17" applyFont="1" applyFill="1" applyAlignment="1">
      <alignment vertical="center"/>
      <protection/>
    </xf>
    <xf numFmtId="3" fontId="3" fillId="0" borderId="0" xfId="0" applyNumberFormat="1" applyFont="1" applyFill="1" applyAlignment="1">
      <alignment vertical="center"/>
    </xf>
    <xf numFmtId="0" fontId="3" fillId="2" borderId="2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2" fontId="3" fillId="0" borderId="8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67" fontId="3" fillId="0" borderId="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3" fontId="3" fillId="0" borderId="8" xfId="0" applyNumberFormat="1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22" xfId="17" applyFont="1" applyFill="1" applyBorder="1" applyAlignment="1">
      <alignment vertical="center"/>
      <protection/>
    </xf>
    <xf numFmtId="2" fontId="10" fillId="0" borderId="4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vertical="center"/>
    </xf>
    <xf numFmtId="0" fontId="3" fillId="3" borderId="3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NumberFormat="1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horizontal="center" vertical="center"/>
    </xf>
    <xf numFmtId="0" fontId="6" fillId="3" borderId="23" xfId="0" applyNumberFormat="1" applyFont="1" applyFill="1" applyBorder="1" applyAlignment="1">
      <alignment vertical="center"/>
    </xf>
    <xf numFmtId="2" fontId="3" fillId="3" borderId="23" xfId="0" applyNumberFormat="1" applyFont="1" applyFill="1" applyBorder="1" applyAlignment="1">
      <alignment horizontal="center" vertical="center"/>
    </xf>
    <xf numFmtId="9" fontId="3" fillId="3" borderId="23" xfId="0" applyNumberFormat="1" applyFont="1" applyFill="1" applyBorder="1" applyAlignment="1">
      <alignment horizontal="center" vertical="center"/>
    </xf>
    <xf numFmtId="165" fontId="3" fillId="3" borderId="23" xfId="0" applyNumberFormat="1" applyFont="1" applyFill="1" applyBorder="1" applyAlignment="1">
      <alignment horizontal="center" vertical="center"/>
    </xf>
    <xf numFmtId="167" fontId="3" fillId="3" borderId="23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7" fontId="3" fillId="3" borderId="1" xfId="0" applyNumberFormat="1" applyFont="1" applyFill="1" applyBorder="1" applyAlignment="1">
      <alignment horizontal="left" vertical="center"/>
    </xf>
    <xf numFmtId="167" fontId="3" fillId="3" borderId="23" xfId="0" applyNumberFormat="1" applyFont="1" applyFill="1" applyBorder="1" applyAlignment="1">
      <alignment horizontal="left" vertical="center"/>
    </xf>
  </cellXfs>
  <cellStyles count="4">
    <cellStyle name="Normal" xfId="0"/>
    <cellStyle name="Followed Hyperlink" xfId="15"/>
    <cellStyle name="Hyperlink" xfId="16"/>
    <cellStyle name="Normal_nang_luong_2010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9"/>
  <sheetViews>
    <sheetView showZeros="0" tabSelected="1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I13" sqref="I13"/>
    </sheetView>
  </sheetViews>
  <sheetFormatPr defaultColWidth="8.796875" defaultRowHeight="15"/>
  <cols>
    <col min="1" max="1" width="4.19921875" style="10" bestFit="1" customWidth="1"/>
    <col min="2" max="2" width="16.19921875" style="9" bestFit="1" customWidth="1"/>
    <col min="3" max="3" width="6.8984375" style="9" bestFit="1" customWidth="1"/>
    <col min="4" max="4" width="0" style="9" hidden="1" customWidth="1"/>
    <col min="5" max="5" width="6.8984375" style="9" hidden="1" customWidth="1"/>
    <col min="6" max="6" width="6.5" style="9" hidden="1" customWidth="1"/>
    <col min="7" max="7" width="5.8984375" style="9" hidden="1" customWidth="1"/>
    <col min="8" max="8" width="3.5" style="10" customWidth="1"/>
    <col min="9" max="9" width="27" style="24" customWidth="1"/>
    <col min="10" max="10" width="6.59765625" style="10" bestFit="1" customWidth="1"/>
    <col min="11" max="11" width="6" style="10" customWidth="1"/>
    <col min="12" max="12" width="6.3984375" style="11" customWidth="1"/>
    <col min="13" max="13" width="5.69921875" style="12" bestFit="1" customWidth="1"/>
    <col min="14" max="14" width="7.8984375" style="10" bestFit="1" customWidth="1"/>
    <col min="15" max="15" width="6.59765625" style="10" bestFit="1" customWidth="1"/>
    <col min="16" max="16" width="5.59765625" style="10" customWidth="1"/>
    <col min="17" max="17" width="7.09765625" style="11" bestFit="1" customWidth="1"/>
    <col min="18" max="18" width="6.5" style="12" customWidth="1"/>
    <col min="19" max="19" width="8.5" style="10" bestFit="1" customWidth="1"/>
    <col min="20" max="20" width="5.69921875" style="10" bestFit="1" customWidth="1"/>
    <col min="21" max="21" width="5.59765625" style="10" bestFit="1" customWidth="1"/>
    <col min="22" max="22" width="12.19921875" style="10" hidden="1" customWidth="1"/>
    <col min="23" max="23" width="19.3984375" style="10" bestFit="1" customWidth="1"/>
    <col min="24" max="24" width="7" style="9" hidden="1" customWidth="1"/>
    <col min="25" max="25" width="8" style="9" hidden="1" customWidth="1"/>
    <col min="26" max="26" width="11.69921875" style="9" hidden="1" customWidth="1"/>
    <col min="27" max="32" width="9" style="9" hidden="1" customWidth="1"/>
    <col min="33" max="33" width="11.69921875" style="9" hidden="1" customWidth="1"/>
    <col min="34" max="16384" width="9" style="9" customWidth="1"/>
  </cols>
  <sheetData>
    <row r="1" spans="1:9" ht="15.75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2" spans="1:9" ht="15.75">
      <c r="A2" s="63" t="s">
        <v>69</v>
      </c>
      <c r="B2" s="63"/>
      <c r="C2" s="63"/>
      <c r="D2" s="63"/>
      <c r="E2" s="63"/>
      <c r="F2" s="63"/>
      <c r="G2" s="63"/>
      <c r="H2" s="63"/>
      <c r="I2" s="63"/>
    </row>
    <row r="3" ht="15"/>
    <row r="4" spans="1:23" ht="18.75">
      <c r="A4" s="69" t="s">
        <v>1048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8.75">
      <c r="A5" s="69" t="s">
        <v>1050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23" ht="18.75">
      <c r="A6" s="57" t="s">
        <v>1059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18.75">
      <c r="A7" s="57" t="s">
        <v>1049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15"/>
    <row r="9" spans="1:23" s="14" customFormat="1" ht="32.25" customHeight="1">
      <c r="A9" s="58" t="s">
        <v>52</v>
      </c>
      <c r="B9" s="60" t="s">
        <v>66</v>
      </c>
      <c r="C9" s="67" t="s">
        <v>67</v>
      </c>
      <c r="D9" s="25" t="s">
        <v>340</v>
      </c>
      <c r="E9" s="25" t="s">
        <v>341</v>
      </c>
      <c r="F9" s="64" t="s">
        <v>1046</v>
      </c>
      <c r="G9" s="66"/>
      <c r="H9" s="58" t="s">
        <v>61</v>
      </c>
      <c r="I9" s="58" t="s">
        <v>62</v>
      </c>
      <c r="J9" s="64" t="s">
        <v>53</v>
      </c>
      <c r="K9" s="65"/>
      <c r="L9" s="65"/>
      <c r="M9" s="65"/>
      <c r="N9" s="66"/>
      <c r="O9" s="64" t="s">
        <v>339</v>
      </c>
      <c r="P9" s="65"/>
      <c r="Q9" s="65"/>
      <c r="R9" s="65"/>
      <c r="S9" s="66"/>
      <c r="T9" s="58" t="s">
        <v>824</v>
      </c>
      <c r="U9" s="58" t="s">
        <v>59</v>
      </c>
      <c r="V9" s="58" t="s">
        <v>1051</v>
      </c>
      <c r="W9" s="58" t="s">
        <v>60</v>
      </c>
    </row>
    <row r="10" spans="1:23" s="14" customFormat="1" ht="75">
      <c r="A10" s="59"/>
      <c r="B10" s="61"/>
      <c r="C10" s="68"/>
      <c r="D10" s="25" t="s">
        <v>340</v>
      </c>
      <c r="E10" s="25" t="s">
        <v>341</v>
      </c>
      <c r="F10" s="13" t="s">
        <v>110</v>
      </c>
      <c r="G10" s="13" t="s">
        <v>1045</v>
      </c>
      <c r="H10" s="59"/>
      <c r="I10" s="59"/>
      <c r="J10" s="13" t="s">
        <v>63</v>
      </c>
      <c r="K10" s="13" t="s">
        <v>64</v>
      </c>
      <c r="L10" s="15" t="s">
        <v>54</v>
      </c>
      <c r="M10" s="16" t="s">
        <v>57</v>
      </c>
      <c r="N10" s="13" t="s">
        <v>55</v>
      </c>
      <c r="O10" s="13" t="s">
        <v>63</v>
      </c>
      <c r="P10" s="13" t="s">
        <v>65</v>
      </c>
      <c r="Q10" s="15" t="s">
        <v>56</v>
      </c>
      <c r="R10" s="16" t="s">
        <v>57</v>
      </c>
      <c r="S10" s="13" t="s">
        <v>58</v>
      </c>
      <c r="T10" s="59"/>
      <c r="U10" s="59"/>
      <c r="V10" s="59"/>
      <c r="W10" s="59"/>
    </row>
    <row r="11" spans="1:23" s="14" customFormat="1" ht="15" customHeight="1" hidden="1">
      <c r="A11" s="17"/>
      <c r="B11" s="18"/>
      <c r="C11" s="19"/>
      <c r="D11" s="19"/>
      <c r="E11" s="19"/>
      <c r="F11" s="19"/>
      <c r="G11" s="19"/>
      <c r="H11" s="17"/>
      <c r="I11" s="17"/>
      <c r="J11" s="17"/>
      <c r="K11" s="17"/>
      <c r="L11" s="20"/>
      <c r="M11" s="21"/>
      <c r="N11" s="17"/>
      <c r="O11" s="17"/>
      <c r="P11" s="17"/>
      <c r="Q11" s="20"/>
      <c r="R11" s="21"/>
      <c r="S11" s="17"/>
      <c r="T11" s="17"/>
      <c r="U11" s="17"/>
      <c r="V11" s="17"/>
      <c r="W11" s="17"/>
    </row>
    <row r="12" spans="1:33" s="22" customFormat="1" ht="15.75">
      <c r="A12" s="46" t="s">
        <v>322</v>
      </c>
      <c r="B12" s="71" t="s">
        <v>323</v>
      </c>
      <c r="C12" s="72" t="s">
        <v>324</v>
      </c>
      <c r="D12" s="73" t="s">
        <v>340</v>
      </c>
      <c r="E12" s="73" t="s">
        <v>341</v>
      </c>
      <c r="F12" s="73" t="s">
        <v>110</v>
      </c>
      <c r="G12" s="73" t="s">
        <v>1047</v>
      </c>
      <c r="H12" s="46" t="s">
        <v>325</v>
      </c>
      <c r="I12" s="46" t="s">
        <v>326</v>
      </c>
      <c r="J12" s="46" t="s">
        <v>327</v>
      </c>
      <c r="K12" s="46" t="s">
        <v>328</v>
      </c>
      <c r="L12" s="74" t="s">
        <v>329</v>
      </c>
      <c r="M12" s="75" t="s">
        <v>330</v>
      </c>
      <c r="N12" s="46" t="s">
        <v>331</v>
      </c>
      <c r="O12" s="46" t="s">
        <v>332</v>
      </c>
      <c r="P12" s="46" t="s">
        <v>333</v>
      </c>
      <c r="Q12" s="74" t="s">
        <v>334</v>
      </c>
      <c r="R12" s="75" t="s">
        <v>335</v>
      </c>
      <c r="S12" s="46" t="s">
        <v>336</v>
      </c>
      <c r="T12" s="46" t="s">
        <v>337</v>
      </c>
      <c r="U12" s="46" t="s">
        <v>338</v>
      </c>
      <c r="V12" s="46"/>
      <c r="W12" s="46" t="s">
        <v>1061</v>
      </c>
      <c r="X12" s="22" t="s">
        <v>912</v>
      </c>
      <c r="Y12" s="22" t="s">
        <v>913</v>
      </c>
      <c r="Z12" s="22" t="s">
        <v>823</v>
      </c>
      <c r="AA12" s="22" t="s">
        <v>1052</v>
      </c>
      <c r="AB12" s="22" t="s">
        <v>1053</v>
      </c>
      <c r="AC12" s="22" t="s">
        <v>1054</v>
      </c>
      <c r="AD12" s="22" t="s">
        <v>1055</v>
      </c>
      <c r="AE12" s="22" t="s">
        <v>1056</v>
      </c>
      <c r="AF12" s="22" t="s">
        <v>1057</v>
      </c>
      <c r="AG12" s="22" t="s">
        <v>1058</v>
      </c>
    </row>
    <row r="13" spans="1:33" ht="19.5" customHeight="1">
      <c r="A13" s="34">
        <f>COUNTIF($H$13:H13,H13)</f>
        <v>1</v>
      </c>
      <c r="B13" s="35" t="s">
        <v>244</v>
      </c>
      <c r="C13" s="36" t="s">
        <v>195</v>
      </c>
      <c r="D13" s="36" t="s">
        <v>342</v>
      </c>
      <c r="E13" s="36" t="s">
        <v>110</v>
      </c>
      <c r="F13" s="42">
        <f>IF(E13="Nam",DATEVALUE(D13),0)</f>
        <v>23629</v>
      </c>
      <c r="G13" s="78">
        <f>IF(E13="Nữ",DATEVALUE(D13),0)</f>
        <v>0</v>
      </c>
      <c r="H13" s="34">
        <v>1</v>
      </c>
      <c r="I13" s="80" t="s">
        <v>306</v>
      </c>
      <c r="J13" s="34" t="s">
        <v>75</v>
      </c>
      <c r="K13" s="34">
        <v>11</v>
      </c>
      <c r="L13" s="37">
        <v>3.86</v>
      </c>
      <c r="M13" s="38">
        <v>0</v>
      </c>
      <c r="N13" s="39">
        <v>39448</v>
      </c>
      <c r="O13" s="34" t="s">
        <v>75</v>
      </c>
      <c r="P13" s="34">
        <v>12</v>
      </c>
      <c r="Q13" s="37">
        <v>4.06</v>
      </c>
      <c r="R13" s="38">
        <v>0</v>
      </c>
      <c r="S13" s="39">
        <v>40179</v>
      </c>
      <c r="T13" s="34">
        <f>13-MONTH(S13)</f>
        <v>12</v>
      </c>
      <c r="U13" s="40">
        <f>(Q13+(Q13*R13))-(L13+(L13*M13))</f>
        <v>0.19999999999999973</v>
      </c>
      <c r="V13" s="70">
        <v>1688000</v>
      </c>
      <c r="W13" s="70"/>
      <c r="X13" s="9" t="s">
        <v>1004</v>
      </c>
      <c r="Y13" s="9" t="s">
        <v>1004</v>
      </c>
      <c r="Z13" s="9">
        <f>U13*T13*730000*28.5%</f>
        <v>499319.9999999993</v>
      </c>
      <c r="AA13" s="9">
        <f>IF(MONTH(S13)&gt;=5,0,T13-8)</f>
        <v>4</v>
      </c>
      <c r="AB13" s="9">
        <v>650000</v>
      </c>
      <c r="AC13" s="26">
        <f>U13*AA13*AB13</f>
        <v>519999.9999999993</v>
      </c>
      <c r="AD13" s="9">
        <f>IF(AA13=0,T13,T13-AA13)</f>
        <v>8</v>
      </c>
      <c r="AE13" s="9">
        <v>730000</v>
      </c>
      <c r="AF13" s="9">
        <f>AE13*AD13*U13</f>
        <v>1167999.9999999984</v>
      </c>
      <c r="AG13" s="26">
        <f>ROUND(AF13+AC13,0)</f>
        <v>1688000</v>
      </c>
    </row>
    <row r="14" spans="1:33" ht="19.5" customHeight="1">
      <c r="A14" s="1">
        <f>COUNTIF($H$13:H14,H14)</f>
        <v>2</v>
      </c>
      <c r="B14" s="2" t="s">
        <v>347</v>
      </c>
      <c r="C14" s="23" t="s">
        <v>283</v>
      </c>
      <c r="D14" s="23" t="s">
        <v>348</v>
      </c>
      <c r="E14" s="23" t="s">
        <v>1045</v>
      </c>
      <c r="F14" s="44">
        <f>IF(E14="Nam",DATEVALUE(D14),0)</f>
        <v>0</v>
      </c>
      <c r="G14" s="79">
        <f>IF(E14="Nữ",DATEVALUE(D14),0)</f>
        <v>29298</v>
      </c>
      <c r="H14" s="1">
        <v>1</v>
      </c>
      <c r="I14" s="81" t="s">
        <v>18</v>
      </c>
      <c r="J14" s="1" t="s">
        <v>75</v>
      </c>
      <c r="K14" s="1">
        <v>2</v>
      </c>
      <c r="L14" s="5">
        <v>2.06</v>
      </c>
      <c r="M14" s="6">
        <v>0</v>
      </c>
      <c r="N14" s="7">
        <v>39722</v>
      </c>
      <c r="O14" s="1" t="s">
        <v>75</v>
      </c>
      <c r="P14" s="1">
        <v>3</v>
      </c>
      <c r="Q14" s="5">
        <v>2.26</v>
      </c>
      <c r="R14" s="6">
        <v>0</v>
      </c>
      <c r="S14" s="7">
        <v>40452</v>
      </c>
      <c r="T14" s="1">
        <f>13-MONTH(S14)</f>
        <v>3</v>
      </c>
      <c r="U14" s="8">
        <f>(Q14+(Q14*R14))-(L14+(L14*M14))</f>
        <v>0.19999999999999973</v>
      </c>
      <c r="V14" s="56">
        <v>438000</v>
      </c>
      <c r="W14" s="56"/>
      <c r="X14" s="9" t="s">
        <v>1012</v>
      </c>
      <c r="Y14" s="9" t="s">
        <v>994</v>
      </c>
      <c r="Z14" s="9">
        <f>U14*T14*730000*28.5%</f>
        <v>124829.99999999983</v>
      </c>
      <c r="AA14" s="9">
        <f>IF(MONTH(S14)&gt;=5,0,T14-8)</f>
        <v>0</v>
      </c>
      <c r="AB14" s="9">
        <v>650000</v>
      </c>
      <c r="AC14" s="26">
        <f>U14*AA14*AB14</f>
        <v>0</v>
      </c>
      <c r="AD14" s="9">
        <f>IF(AA14=0,T14,T14-AA14)</f>
        <v>3</v>
      </c>
      <c r="AE14" s="9">
        <v>730000</v>
      </c>
      <c r="AF14" s="9">
        <f>AE14*AD14*U14</f>
        <v>437999.9999999994</v>
      </c>
      <c r="AG14" s="26">
        <f>ROUND(AF14+AC14,0)</f>
        <v>438000</v>
      </c>
    </row>
    <row r="15" spans="1:33" ht="19.5" customHeight="1">
      <c r="A15" s="1">
        <f>COUNTIF($H$13:H15,H15)</f>
        <v>3</v>
      </c>
      <c r="B15" s="2" t="s">
        <v>297</v>
      </c>
      <c r="C15" s="3" t="s">
        <v>273</v>
      </c>
      <c r="D15" s="3" t="s">
        <v>343</v>
      </c>
      <c r="E15" s="3" t="s">
        <v>1045</v>
      </c>
      <c r="F15" s="44">
        <f>IF(E15="Nam",DATEVALUE(D15),0)</f>
        <v>0</v>
      </c>
      <c r="G15" s="79">
        <f>IF(E15="Nữ",DATEVALUE(D15),0)</f>
        <v>20150</v>
      </c>
      <c r="H15" s="1">
        <v>1</v>
      </c>
      <c r="I15" s="81" t="s">
        <v>18</v>
      </c>
      <c r="J15" s="1" t="s">
        <v>85</v>
      </c>
      <c r="K15" s="1">
        <v>3</v>
      </c>
      <c r="L15" s="5">
        <v>5.08</v>
      </c>
      <c r="M15" s="6">
        <v>0</v>
      </c>
      <c r="N15" s="7">
        <v>39173</v>
      </c>
      <c r="O15" s="1" t="s">
        <v>85</v>
      </c>
      <c r="P15" s="1">
        <v>4</v>
      </c>
      <c r="Q15" s="5">
        <v>5.42</v>
      </c>
      <c r="R15" s="6">
        <v>0</v>
      </c>
      <c r="S15" s="7">
        <v>40269</v>
      </c>
      <c r="T15" s="1">
        <f>13-MONTH(S15)</f>
        <v>9</v>
      </c>
      <c r="U15" s="8">
        <f>(Q15+(Q15*R15))-(L15+(L15*M15))</f>
        <v>0.33999999999999986</v>
      </c>
      <c r="V15" s="56">
        <v>2206600</v>
      </c>
      <c r="W15" s="56"/>
      <c r="X15" s="9" t="s">
        <v>994</v>
      </c>
      <c r="Y15" s="9" t="s">
        <v>994</v>
      </c>
      <c r="Z15" s="9">
        <f>U15*T15*730000*28.5%</f>
        <v>636632.9999999997</v>
      </c>
      <c r="AA15" s="9">
        <f>IF(MONTH(S15)&gt;=5,0,T15-8)</f>
        <v>1</v>
      </c>
      <c r="AB15" s="9">
        <v>650000</v>
      </c>
      <c r="AC15" s="26">
        <f>U15*AA15*AB15</f>
        <v>220999.9999999999</v>
      </c>
      <c r="AD15" s="9">
        <f>IF(AA15=0,T15,T15-AA15)</f>
        <v>8</v>
      </c>
      <c r="AE15" s="9">
        <v>730000</v>
      </c>
      <c r="AF15" s="9">
        <f>AE15*AD15*U15</f>
        <v>1985599.999999999</v>
      </c>
      <c r="AG15" s="26">
        <f>ROUND(AF15+AC15,0)</f>
        <v>2206600</v>
      </c>
    </row>
    <row r="16" spans="1:33" ht="19.5" customHeight="1">
      <c r="A16" s="1">
        <f>COUNTIF($H$13:H16,H16)</f>
        <v>4</v>
      </c>
      <c r="B16" s="2" t="s">
        <v>345</v>
      </c>
      <c r="C16" s="23" t="s">
        <v>130</v>
      </c>
      <c r="D16" s="23" t="s">
        <v>346</v>
      </c>
      <c r="E16" s="23" t="s">
        <v>110</v>
      </c>
      <c r="F16" s="44">
        <f>IF(E16="Nam",DATEVALUE(D16),0)</f>
        <v>20133</v>
      </c>
      <c r="G16" s="79">
        <f>IF(E16="Nữ",DATEVALUE(D16),0)</f>
        <v>0</v>
      </c>
      <c r="H16" s="1">
        <v>1</v>
      </c>
      <c r="I16" s="81" t="s">
        <v>18</v>
      </c>
      <c r="J16" s="1" t="s">
        <v>85</v>
      </c>
      <c r="K16" s="1">
        <v>3</v>
      </c>
      <c r="L16" s="5">
        <v>5.08</v>
      </c>
      <c r="M16" s="6">
        <v>0</v>
      </c>
      <c r="N16" s="7">
        <v>39356</v>
      </c>
      <c r="O16" s="1" t="s">
        <v>85</v>
      </c>
      <c r="P16" s="1">
        <v>4</v>
      </c>
      <c r="Q16" s="5">
        <v>5.42</v>
      </c>
      <c r="R16" s="6">
        <v>0</v>
      </c>
      <c r="S16" s="7">
        <v>40452</v>
      </c>
      <c r="T16" s="1">
        <f>13-MONTH(S16)</f>
        <v>3</v>
      </c>
      <c r="U16" s="8">
        <f>(Q16+(Q16*R16))-(L16+(L16*M16))</f>
        <v>0.33999999999999986</v>
      </c>
      <c r="V16" s="56">
        <v>744600</v>
      </c>
      <c r="W16" s="56"/>
      <c r="X16" s="9" t="s">
        <v>994</v>
      </c>
      <c r="Y16" s="9" t="s">
        <v>994</v>
      </c>
      <c r="Z16" s="9">
        <f>U16*T16*730000*28.5%</f>
        <v>212210.99999999988</v>
      </c>
      <c r="AA16" s="9">
        <f>IF(MONTH(S16)&gt;=5,0,T16-8)</f>
        <v>0</v>
      </c>
      <c r="AB16" s="9">
        <v>650000</v>
      </c>
      <c r="AC16" s="26">
        <f>U16*AA16*AB16</f>
        <v>0</v>
      </c>
      <c r="AD16" s="9">
        <f>IF(AA16=0,T16,T16-AA16)</f>
        <v>3</v>
      </c>
      <c r="AE16" s="9">
        <v>730000</v>
      </c>
      <c r="AF16" s="9">
        <f>AE16*AD16*U16</f>
        <v>744599.9999999997</v>
      </c>
      <c r="AG16" s="26">
        <f>ROUND(AF16+AC16,0)</f>
        <v>744600</v>
      </c>
    </row>
    <row r="17" spans="1:33" ht="19.5" customHeight="1">
      <c r="A17" s="1">
        <f>COUNTIF($H$13:H17,H17)</f>
        <v>5</v>
      </c>
      <c r="B17" s="2" t="s">
        <v>265</v>
      </c>
      <c r="C17" s="3" t="s">
        <v>230</v>
      </c>
      <c r="D17" s="3" t="s">
        <v>344</v>
      </c>
      <c r="E17" s="3" t="s">
        <v>110</v>
      </c>
      <c r="F17" s="44">
        <f>IF(E17="Nam",DATEVALUE(D17),0)</f>
        <v>19473</v>
      </c>
      <c r="G17" s="79">
        <f>IF(E17="Nữ",DATEVALUE(D17),0)</f>
        <v>0</v>
      </c>
      <c r="H17" s="1">
        <v>1</v>
      </c>
      <c r="I17" s="81" t="s">
        <v>18</v>
      </c>
      <c r="J17" s="1" t="s">
        <v>77</v>
      </c>
      <c r="K17" s="1">
        <v>9</v>
      </c>
      <c r="L17" s="5">
        <v>4.98</v>
      </c>
      <c r="M17" s="6">
        <v>0.07</v>
      </c>
      <c r="N17" s="7">
        <v>40087</v>
      </c>
      <c r="O17" s="1" t="s">
        <v>77</v>
      </c>
      <c r="P17" s="1">
        <v>9</v>
      </c>
      <c r="Q17" s="5">
        <v>4.98</v>
      </c>
      <c r="R17" s="6">
        <v>0.08</v>
      </c>
      <c r="S17" s="7">
        <v>40452</v>
      </c>
      <c r="T17" s="1">
        <f>13-MONTH(S17)</f>
        <v>3</v>
      </c>
      <c r="U17" s="8">
        <f>(Q17+(Q17*R17))-(L17+(L17*M17))</f>
        <v>0.0497999999999994</v>
      </c>
      <c r="V17" s="56">
        <v>109062</v>
      </c>
      <c r="W17" s="56"/>
      <c r="X17" s="9" t="s">
        <v>994</v>
      </c>
      <c r="Y17" s="9" t="s">
        <v>994</v>
      </c>
      <c r="Z17" s="9">
        <f>U17*T17*730000*28.5%</f>
        <v>31082.669999999624</v>
      </c>
      <c r="AA17" s="9">
        <f>IF(MONTH(S17)&gt;=5,0,T17-8)</f>
        <v>0</v>
      </c>
      <c r="AB17" s="9">
        <v>650000</v>
      </c>
      <c r="AC17" s="26">
        <f>U17*AA17*AB17</f>
        <v>0</v>
      </c>
      <c r="AD17" s="9">
        <f>IF(AA17=0,T17,T17-AA17)</f>
        <v>3</v>
      </c>
      <c r="AE17" s="9">
        <v>730000</v>
      </c>
      <c r="AF17" s="9">
        <f>AE17*AD17*U17</f>
        <v>109061.99999999869</v>
      </c>
      <c r="AG17" s="26">
        <f>ROUND(AF17+AC17,0)</f>
        <v>109062</v>
      </c>
    </row>
    <row r="18" spans="1:33" ht="19.5" customHeight="1">
      <c r="A18" s="1">
        <f>COUNTIF($H$13:H18,H18)</f>
        <v>6</v>
      </c>
      <c r="B18" s="2" t="s">
        <v>300</v>
      </c>
      <c r="C18" s="3" t="s">
        <v>128</v>
      </c>
      <c r="D18" s="3" t="s">
        <v>352</v>
      </c>
      <c r="E18" s="3" t="s">
        <v>1045</v>
      </c>
      <c r="F18" s="44">
        <f>IF(E18="Nam",DATEVALUE(D18),0)</f>
        <v>0</v>
      </c>
      <c r="G18" s="79">
        <f>IF(E18="Nữ",DATEVALUE(D18),0)</f>
        <v>26425</v>
      </c>
      <c r="H18" s="1">
        <v>1</v>
      </c>
      <c r="I18" s="82" t="s">
        <v>2</v>
      </c>
      <c r="J18" s="1" t="s">
        <v>75</v>
      </c>
      <c r="K18" s="1">
        <v>2</v>
      </c>
      <c r="L18" s="5">
        <v>2.06</v>
      </c>
      <c r="M18" s="6">
        <v>0</v>
      </c>
      <c r="N18" s="7">
        <v>39630</v>
      </c>
      <c r="O18" s="1" t="s">
        <v>75</v>
      </c>
      <c r="P18" s="1">
        <v>3</v>
      </c>
      <c r="Q18" s="5">
        <v>2.26</v>
      </c>
      <c r="R18" s="6">
        <v>0</v>
      </c>
      <c r="S18" s="7">
        <v>40360</v>
      </c>
      <c r="T18" s="1">
        <f>13-MONTH(S18)</f>
        <v>6</v>
      </c>
      <c r="U18" s="8">
        <f>(Q18+(Q18*R18))-(L18+(L18*M18))</f>
        <v>0.19999999999999973</v>
      </c>
      <c r="V18" s="56">
        <v>876000</v>
      </c>
      <c r="W18" s="56"/>
      <c r="X18" s="9" t="s">
        <v>1012</v>
      </c>
      <c r="Y18" s="9" t="s">
        <v>914</v>
      </c>
      <c r="Z18" s="9">
        <f>U18*T18*730000*28.5%</f>
        <v>249659.99999999965</v>
      </c>
      <c r="AA18" s="9">
        <f>IF(MONTH(S18)&gt;=5,0,T18-8)</f>
        <v>0</v>
      </c>
      <c r="AB18" s="9">
        <v>650000</v>
      </c>
      <c r="AC18" s="26">
        <f>U18*AA18*AB18</f>
        <v>0</v>
      </c>
      <c r="AD18" s="9">
        <f>IF(AA18=0,T18,T18-AA18)</f>
        <v>6</v>
      </c>
      <c r="AE18" s="9">
        <v>730000</v>
      </c>
      <c r="AF18" s="9">
        <f>AE18*AD18*U18</f>
        <v>875999.9999999988</v>
      </c>
      <c r="AG18" s="26">
        <f>ROUND(AF18+AC18,0)</f>
        <v>876000</v>
      </c>
    </row>
    <row r="19" spans="1:33" ht="19.5" customHeight="1">
      <c r="A19" s="1">
        <f>COUNTIF($H$13:H19,H19)</f>
        <v>7</v>
      </c>
      <c r="B19" s="2" t="s">
        <v>284</v>
      </c>
      <c r="C19" s="3" t="s">
        <v>116</v>
      </c>
      <c r="D19" s="3" t="s">
        <v>353</v>
      </c>
      <c r="E19" s="3" t="s">
        <v>110</v>
      </c>
      <c r="F19" s="44">
        <f>IF(E19="Nam",DATEVALUE(D19),0)</f>
        <v>20331</v>
      </c>
      <c r="G19" s="79">
        <f>IF(E19="Nữ",DATEVALUE(D19),0)</f>
        <v>0</v>
      </c>
      <c r="H19" s="1">
        <v>1</v>
      </c>
      <c r="I19" s="81" t="s">
        <v>2</v>
      </c>
      <c r="J19" s="1" t="s">
        <v>85</v>
      </c>
      <c r="K19" s="1">
        <v>3</v>
      </c>
      <c r="L19" s="5">
        <v>5.08</v>
      </c>
      <c r="M19" s="6">
        <v>0</v>
      </c>
      <c r="N19" s="7">
        <v>39326</v>
      </c>
      <c r="O19" s="1" t="s">
        <v>85</v>
      </c>
      <c r="P19" s="1">
        <v>4</v>
      </c>
      <c r="Q19" s="5">
        <v>5.42</v>
      </c>
      <c r="R19" s="6">
        <v>0</v>
      </c>
      <c r="S19" s="7">
        <v>40422</v>
      </c>
      <c r="T19" s="1">
        <f>13-MONTH(S19)</f>
        <v>4</v>
      </c>
      <c r="U19" s="8">
        <f>(Q19+(Q19*R19))-(L19+(L19*M19))</f>
        <v>0.33999999999999986</v>
      </c>
      <c r="V19" s="56">
        <v>992800</v>
      </c>
      <c r="W19" s="56"/>
      <c r="X19" s="9" t="s">
        <v>914</v>
      </c>
      <c r="Y19" s="9" t="s">
        <v>914</v>
      </c>
      <c r="Z19" s="9">
        <f>U19*T19*730000*28.5%</f>
        <v>282947.9999999998</v>
      </c>
      <c r="AA19" s="9">
        <f>IF(MONTH(S19)&gt;=5,0,T19-8)</f>
        <v>0</v>
      </c>
      <c r="AB19" s="9">
        <v>650000</v>
      </c>
      <c r="AC19" s="26">
        <f>U19*AA19*AB19</f>
        <v>0</v>
      </c>
      <c r="AD19" s="9">
        <f>IF(AA19=0,T19,T19-AA19)</f>
        <v>4</v>
      </c>
      <c r="AE19" s="9">
        <v>730000</v>
      </c>
      <c r="AF19" s="9">
        <f>AE19*AD19*U19</f>
        <v>992799.9999999995</v>
      </c>
      <c r="AG19" s="26">
        <f>ROUND(AF19+AC19,0)</f>
        <v>992800</v>
      </c>
    </row>
    <row r="20" spans="1:33" ht="19.5" customHeight="1">
      <c r="A20" s="1">
        <f>COUNTIF($H$13:H20,H20)</f>
        <v>8</v>
      </c>
      <c r="B20" s="2" t="s">
        <v>354</v>
      </c>
      <c r="C20" s="3" t="s">
        <v>228</v>
      </c>
      <c r="D20" s="3" t="s">
        <v>355</v>
      </c>
      <c r="E20" s="3" t="s">
        <v>110</v>
      </c>
      <c r="F20" s="44">
        <f>IF(E20="Nam",DATEVALUE(D20),0)</f>
        <v>28489</v>
      </c>
      <c r="G20" s="79">
        <f>IF(E20="Nữ",DATEVALUE(D20),0)</f>
        <v>0</v>
      </c>
      <c r="H20" s="1">
        <v>1</v>
      </c>
      <c r="I20" s="82" t="s">
        <v>2</v>
      </c>
      <c r="J20" s="1" t="s">
        <v>77</v>
      </c>
      <c r="K20" s="1">
        <v>2</v>
      </c>
      <c r="L20" s="5">
        <v>2.67</v>
      </c>
      <c r="M20" s="6">
        <v>0</v>
      </c>
      <c r="N20" s="7">
        <v>39387</v>
      </c>
      <c r="O20" s="1" t="s">
        <v>77</v>
      </c>
      <c r="P20" s="1">
        <v>3</v>
      </c>
      <c r="Q20" s="5">
        <v>3</v>
      </c>
      <c r="R20" s="6">
        <v>0</v>
      </c>
      <c r="S20" s="7">
        <v>40483</v>
      </c>
      <c r="T20" s="1">
        <f>13-MONTH(S20)</f>
        <v>2</v>
      </c>
      <c r="U20" s="8">
        <f>(Q20+(Q20*R20))-(L20+(L20*M20))</f>
        <v>0.33000000000000007</v>
      </c>
      <c r="V20" s="56">
        <v>481800</v>
      </c>
      <c r="W20" s="56"/>
      <c r="X20" s="9" t="s">
        <v>914</v>
      </c>
      <c r="Y20" s="9" t="s">
        <v>914</v>
      </c>
      <c r="Z20" s="9">
        <f>U20*T20*730000*28.5%</f>
        <v>137313.00000000003</v>
      </c>
      <c r="AA20" s="9">
        <f>IF(MONTH(S20)&gt;=5,0,T20-8)</f>
        <v>0</v>
      </c>
      <c r="AB20" s="9">
        <v>650000</v>
      </c>
      <c r="AC20" s="26">
        <f>U20*AA20*AB20</f>
        <v>0</v>
      </c>
      <c r="AD20" s="9">
        <f>IF(AA20=0,T20,T20-AA20)</f>
        <v>2</v>
      </c>
      <c r="AE20" s="9">
        <v>730000</v>
      </c>
      <c r="AF20" s="9">
        <f>AE20*AD20*U20</f>
        <v>481800.0000000001</v>
      </c>
      <c r="AG20" s="26">
        <f>ROUND(AF20+AC20,0)</f>
        <v>481800</v>
      </c>
    </row>
    <row r="21" spans="1:33" ht="19.5" customHeight="1">
      <c r="A21" s="1">
        <f>COUNTIF($H$13:H21,H21)</f>
        <v>9</v>
      </c>
      <c r="B21" s="2" t="s">
        <v>297</v>
      </c>
      <c r="C21" s="3" t="s">
        <v>356</v>
      </c>
      <c r="D21" s="3" t="s">
        <v>357</v>
      </c>
      <c r="E21" s="3" t="s">
        <v>1045</v>
      </c>
      <c r="F21" s="44">
        <f>IF(E21="Nam",DATEVALUE(D21),0)</f>
        <v>0</v>
      </c>
      <c r="G21" s="79">
        <f>IF(E21="Nữ",DATEVALUE(D21),0)</f>
        <v>24025</v>
      </c>
      <c r="H21" s="1">
        <v>1</v>
      </c>
      <c r="I21" s="81" t="s">
        <v>43</v>
      </c>
      <c r="J21" s="1" t="s">
        <v>84</v>
      </c>
      <c r="K21" s="1">
        <v>3</v>
      </c>
      <c r="L21" s="5">
        <v>3</v>
      </c>
      <c r="M21" s="6">
        <v>0</v>
      </c>
      <c r="N21" s="7">
        <v>39203</v>
      </c>
      <c r="O21" s="1" t="s">
        <v>84</v>
      </c>
      <c r="P21" s="1">
        <v>4</v>
      </c>
      <c r="Q21" s="5">
        <v>3.33</v>
      </c>
      <c r="R21" s="6">
        <v>0</v>
      </c>
      <c r="S21" s="7">
        <v>40299</v>
      </c>
      <c r="T21" s="1">
        <f>13-MONTH(S21)</f>
        <v>8</v>
      </c>
      <c r="U21" s="8">
        <f>(Q21+(Q21*R21))-(L21+(L21*M21))</f>
        <v>0.33000000000000007</v>
      </c>
      <c r="V21" s="56">
        <v>1927200</v>
      </c>
      <c r="W21" s="56"/>
      <c r="X21" s="9" t="s">
        <v>1008</v>
      </c>
      <c r="Y21" s="9" t="s">
        <v>1008</v>
      </c>
      <c r="Z21" s="9">
        <f>U21*T21*730000*28.5%</f>
        <v>549252.0000000001</v>
      </c>
      <c r="AA21" s="9">
        <f>IF(MONTH(S21)&gt;=5,0,T21-8)</f>
        <v>0</v>
      </c>
      <c r="AB21" s="9">
        <v>650000</v>
      </c>
      <c r="AC21" s="26">
        <f>U21*AA21*AB21</f>
        <v>0</v>
      </c>
      <c r="AD21" s="9">
        <f>IF(AA21=0,T21,T21-AA21)</f>
        <v>8</v>
      </c>
      <c r="AE21" s="9">
        <v>730000</v>
      </c>
      <c r="AF21" s="9">
        <f>AE21*AD21*U21</f>
        <v>1927200.0000000005</v>
      </c>
      <c r="AG21" s="26">
        <f>ROUND(AF21+AC21,0)</f>
        <v>1927200</v>
      </c>
    </row>
    <row r="22" spans="1:33" ht="19.5" customHeight="1">
      <c r="A22" s="1">
        <f>COUNTIF($H$13:H22,H22)</f>
        <v>10</v>
      </c>
      <c r="B22" s="2" t="s">
        <v>360</v>
      </c>
      <c r="C22" s="3" t="s">
        <v>70</v>
      </c>
      <c r="D22" s="3" t="s">
        <v>361</v>
      </c>
      <c r="E22" s="3" t="s">
        <v>1045</v>
      </c>
      <c r="F22" s="44">
        <f>IF(E22="Nam",DATEVALUE(D22),0)</f>
        <v>0</v>
      </c>
      <c r="G22" s="79">
        <f>IF(E22="Nữ",DATEVALUE(D22),0)</f>
        <v>30173</v>
      </c>
      <c r="H22" s="1">
        <v>1</v>
      </c>
      <c r="I22" s="81" t="s">
        <v>43</v>
      </c>
      <c r="J22" s="1" t="s">
        <v>75</v>
      </c>
      <c r="K22" s="1">
        <v>1</v>
      </c>
      <c r="L22" s="5">
        <v>1.86</v>
      </c>
      <c r="M22" s="6">
        <v>0</v>
      </c>
      <c r="N22" s="7">
        <v>39722</v>
      </c>
      <c r="O22" s="1" t="s">
        <v>75</v>
      </c>
      <c r="P22" s="1">
        <v>2</v>
      </c>
      <c r="Q22" s="5">
        <v>2.06</v>
      </c>
      <c r="R22" s="6">
        <v>0</v>
      </c>
      <c r="S22" s="7">
        <v>40452</v>
      </c>
      <c r="T22" s="1">
        <f>13-MONTH(S22)</f>
        <v>3</v>
      </c>
      <c r="U22" s="8">
        <f>(Q22+(Q22*R22))-(L22+(L22*M22))</f>
        <v>0.19999999999999996</v>
      </c>
      <c r="V22" s="56">
        <v>438000</v>
      </c>
      <c r="W22" s="56"/>
      <c r="X22" s="9" t="s">
        <v>1012</v>
      </c>
      <c r="Y22" s="9" t="s">
        <v>1008</v>
      </c>
      <c r="Z22" s="9">
        <f>U22*T22*730000*28.5%</f>
        <v>124829.99999999996</v>
      </c>
      <c r="AA22" s="9">
        <f>IF(MONTH(S22)&gt;=5,0,T22-8)</f>
        <v>0</v>
      </c>
      <c r="AB22" s="9">
        <v>650000</v>
      </c>
      <c r="AC22" s="26">
        <f>U22*AA22*AB22</f>
        <v>0</v>
      </c>
      <c r="AD22" s="9">
        <f>IF(AA22=0,T22,T22-AA22)</f>
        <v>3</v>
      </c>
      <c r="AE22" s="9">
        <v>730000</v>
      </c>
      <c r="AF22" s="9">
        <f>AE22*AD22*U22</f>
        <v>437999.9999999999</v>
      </c>
      <c r="AG22" s="26">
        <f>ROUND(AF22+AC22,0)</f>
        <v>438000</v>
      </c>
    </row>
    <row r="23" spans="1:33" ht="19.5" customHeight="1">
      <c r="A23" s="1">
        <f>COUNTIF($H$13:H23,H23)</f>
        <v>11</v>
      </c>
      <c r="B23" s="2" t="s">
        <v>358</v>
      </c>
      <c r="C23" s="3" t="s">
        <v>143</v>
      </c>
      <c r="D23" s="3" t="s">
        <v>359</v>
      </c>
      <c r="E23" s="3" t="s">
        <v>1045</v>
      </c>
      <c r="F23" s="44">
        <f>IF(E23="Nam",DATEVALUE(D23),0)</f>
        <v>0</v>
      </c>
      <c r="G23" s="79">
        <f>IF(E23="Nữ",DATEVALUE(D23),0)</f>
        <v>30611</v>
      </c>
      <c r="H23" s="1">
        <v>1</v>
      </c>
      <c r="I23" s="81" t="s">
        <v>43</v>
      </c>
      <c r="J23" s="1" t="s">
        <v>77</v>
      </c>
      <c r="K23" s="1">
        <v>1</v>
      </c>
      <c r="L23" s="5">
        <v>2.34</v>
      </c>
      <c r="M23" s="6">
        <v>0</v>
      </c>
      <c r="N23" s="7">
        <v>39356</v>
      </c>
      <c r="O23" s="1" t="s">
        <v>77</v>
      </c>
      <c r="P23" s="1">
        <v>2</v>
      </c>
      <c r="Q23" s="5">
        <v>2.67</v>
      </c>
      <c r="R23" s="6">
        <v>0</v>
      </c>
      <c r="S23" s="7">
        <v>40452</v>
      </c>
      <c r="T23" s="1">
        <f>13-MONTH(S23)</f>
        <v>3</v>
      </c>
      <c r="U23" s="8">
        <f>(Q23+(Q23*R23))-(L23+(L23*M23))</f>
        <v>0.33000000000000007</v>
      </c>
      <c r="V23" s="56">
        <v>722700</v>
      </c>
      <c r="W23" s="56"/>
      <c r="X23" s="9" t="s">
        <v>1008</v>
      </c>
      <c r="Y23" s="9" t="s">
        <v>1008</v>
      </c>
      <c r="Z23" s="9">
        <f>U23*T23*730000*28.5%</f>
        <v>205969.50000000003</v>
      </c>
      <c r="AA23" s="9">
        <f>IF(MONTH(S23)&gt;=5,0,T23-8)</f>
        <v>0</v>
      </c>
      <c r="AB23" s="9">
        <v>650000</v>
      </c>
      <c r="AC23" s="26">
        <f>U23*AA23*AB23</f>
        <v>0</v>
      </c>
      <c r="AD23" s="9">
        <f>IF(AA23=0,T23,T23-AA23)</f>
        <v>3</v>
      </c>
      <c r="AE23" s="9">
        <v>730000</v>
      </c>
      <c r="AF23" s="9">
        <f>AE23*AD23*U23</f>
        <v>722700.0000000001</v>
      </c>
      <c r="AG23" s="26">
        <f>ROUND(AF23+AC23,0)</f>
        <v>722700</v>
      </c>
    </row>
    <row r="24" spans="1:33" ht="19.5" customHeight="1">
      <c r="A24" s="1">
        <f>COUNTIF($H$13:H24,H24)</f>
        <v>12</v>
      </c>
      <c r="B24" s="2" t="s">
        <v>211</v>
      </c>
      <c r="C24" s="3" t="s">
        <v>92</v>
      </c>
      <c r="D24" s="3" t="s">
        <v>363</v>
      </c>
      <c r="E24" s="3" t="s">
        <v>1045</v>
      </c>
      <c r="F24" s="44">
        <f>IF(E24="Nam",DATEVALUE(D24),0)</f>
        <v>0</v>
      </c>
      <c r="G24" s="79">
        <f>IF(E24="Nữ",DATEVALUE(D24),0)</f>
        <v>20376</v>
      </c>
      <c r="H24" s="1">
        <v>1</v>
      </c>
      <c r="I24" s="81" t="s">
        <v>319</v>
      </c>
      <c r="J24" s="1" t="s">
        <v>85</v>
      </c>
      <c r="K24" s="1">
        <v>5</v>
      </c>
      <c r="L24" s="5">
        <v>5.76</v>
      </c>
      <c r="M24" s="6">
        <v>0</v>
      </c>
      <c r="N24" s="7">
        <v>39417</v>
      </c>
      <c r="O24" s="1" t="s">
        <v>85</v>
      </c>
      <c r="P24" s="1">
        <v>6</v>
      </c>
      <c r="Q24" s="5">
        <v>6.1</v>
      </c>
      <c r="R24" s="6">
        <v>0</v>
      </c>
      <c r="S24" s="7">
        <v>40513</v>
      </c>
      <c r="T24" s="1">
        <f>13-MONTH(S24)</f>
        <v>1</v>
      </c>
      <c r="U24" s="8">
        <f>(Q24+(Q24*R24))-(L24+(L24*M24))</f>
        <v>0.33999999999999986</v>
      </c>
      <c r="V24" s="56">
        <v>248200</v>
      </c>
      <c r="W24" s="56"/>
      <c r="X24" s="9" t="s">
        <v>951</v>
      </c>
      <c r="Y24" s="9" t="s">
        <v>951</v>
      </c>
      <c r="Z24" s="9">
        <f>U24*T24*730000*28.5%</f>
        <v>70736.99999999996</v>
      </c>
      <c r="AA24" s="9">
        <f>IF(MONTH(S24)&gt;=5,0,T24-8)</f>
        <v>0</v>
      </c>
      <c r="AB24" s="9">
        <v>650000</v>
      </c>
      <c r="AC24" s="26">
        <f>U24*AA24*AB24</f>
        <v>0</v>
      </c>
      <c r="AD24" s="9">
        <f>IF(AA24=0,T24,T24-AA24)</f>
        <v>1</v>
      </c>
      <c r="AE24" s="9">
        <v>730000</v>
      </c>
      <c r="AF24" s="9">
        <f>AE24*AD24*U24</f>
        <v>248199.99999999988</v>
      </c>
      <c r="AG24" s="26">
        <f>ROUND(AF24+AC24,0)</f>
        <v>248200</v>
      </c>
    </row>
    <row r="25" spans="1:33" ht="19.5" customHeight="1">
      <c r="A25" s="1">
        <f>COUNTIF($H$13:H25,H25)</f>
        <v>13</v>
      </c>
      <c r="B25" s="2" t="s">
        <v>298</v>
      </c>
      <c r="C25" s="3" t="s">
        <v>125</v>
      </c>
      <c r="D25" s="3" t="s">
        <v>362</v>
      </c>
      <c r="E25" s="3" t="s">
        <v>110</v>
      </c>
      <c r="F25" s="44">
        <f>IF(E25="Nam",DATEVALUE(D25),0)</f>
        <v>29272</v>
      </c>
      <c r="G25" s="79">
        <f>IF(E25="Nữ",DATEVALUE(D25),0)</f>
        <v>0</v>
      </c>
      <c r="H25" s="1">
        <v>1</v>
      </c>
      <c r="I25" s="81" t="s">
        <v>319</v>
      </c>
      <c r="J25" s="1" t="s">
        <v>77</v>
      </c>
      <c r="K25" s="1">
        <v>2</v>
      </c>
      <c r="L25" s="5">
        <v>2.67</v>
      </c>
      <c r="M25" s="6">
        <v>0</v>
      </c>
      <c r="N25" s="7">
        <v>39356</v>
      </c>
      <c r="O25" s="1" t="s">
        <v>77</v>
      </c>
      <c r="P25" s="1">
        <v>3</v>
      </c>
      <c r="Q25" s="5">
        <v>3</v>
      </c>
      <c r="R25" s="6">
        <v>0</v>
      </c>
      <c r="S25" s="7">
        <v>40452</v>
      </c>
      <c r="T25" s="1">
        <f>13-MONTH(S25)</f>
        <v>3</v>
      </c>
      <c r="U25" s="8">
        <f>(Q25+(Q25*R25))-(L25+(L25*M25))</f>
        <v>0.33000000000000007</v>
      </c>
      <c r="V25" s="56">
        <v>722700</v>
      </c>
      <c r="W25" s="56"/>
      <c r="X25" s="9" t="s">
        <v>951</v>
      </c>
      <c r="Y25" s="9" t="s">
        <v>951</v>
      </c>
      <c r="Z25" s="9">
        <f>U25*T25*730000*28.5%</f>
        <v>205969.50000000003</v>
      </c>
      <c r="AA25" s="9">
        <f>IF(MONTH(S25)&gt;=5,0,T25-8)</f>
        <v>0</v>
      </c>
      <c r="AB25" s="9">
        <v>650000</v>
      </c>
      <c r="AC25" s="26">
        <f>U25*AA25*AB25</f>
        <v>0</v>
      </c>
      <c r="AD25" s="9">
        <f>IF(AA25=0,T25,T25-AA25)</f>
        <v>3</v>
      </c>
      <c r="AE25" s="9">
        <v>730000</v>
      </c>
      <c r="AF25" s="9">
        <f>AE25*AD25*U25</f>
        <v>722700.0000000001</v>
      </c>
      <c r="AG25" s="26">
        <f>ROUND(AF25+AC25,0)</f>
        <v>722700</v>
      </c>
    </row>
    <row r="26" spans="1:33" ht="19.5" customHeight="1">
      <c r="A26" s="1">
        <f>COUNTIF($H$13:H26,H26)</f>
        <v>14</v>
      </c>
      <c r="B26" s="2" t="s">
        <v>530</v>
      </c>
      <c r="C26" s="3" t="s">
        <v>82</v>
      </c>
      <c r="D26" s="3" t="s">
        <v>879</v>
      </c>
      <c r="E26" s="3" t="s">
        <v>1045</v>
      </c>
      <c r="F26" s="44">
        <f>IF(E26="Nam",DATEVALUE(D26),0)</f>
        <v>0</v>
      </c>
      <c r="G26" s="79">
        <f>IF(E26="Nữ",DATEVALUE(D26),0)</f>
        <v>19300</v>
      </c>
      <c r="H26" s="1">
        <v>1</v>
      </c>
      <c r="I26" s="81" t="s">
        <v>319</v>
      </c>
      <c r="J26" s="1" t="s">
        <v>85</v>
      </c>
      <c r="K26" s="1">
        <v>5</v>
      </c>
      <c r="L26" s="5">
        <v>5.76</v>
      </c>
      <c r="M26" s="6">
        <v>0</v>
      </c>
      <c r="N26" s="7">
        <v>39783</v>
      </c>
      <c r="O26" s="1" t="s">
        <v>85</v>
      </c>
      <c r="P26" s="1">
        <v>6</v>
      </c>
      <c r="Q26" s="5">
        <v>6.1</v>
      </c>
      <c r="R26" s="6">
        <v>0</v>
      </c>
      <c r="S26" s="7">
        <v>40513</v>
      </c>
      <c r="T26" s="1">
        <f>13-MONTH(S26)</f>
        <v>1</v>
      </c>
      <c r="U26" s="8">
        <f>(Q26+(Q26*R26))-(L26+(L26*M26))</f>
        <v>0.33999999999999986</v>
      </c>
      <c r="V26" s="56">
        <v>248200</v>
      </c>
      <c r="W26" s="56"/>
      <c r="X26" s="9" t="s">
        <v>951</v>
      </c>
      <c r="Y26" s="9" t="s">
        <v>951</v>
      </c>
      <c r="Z26" s="9">
        <f>U26*T26*730000*28.5%</f>
        <v>70736.99999999996</v>
      </c>
      <c r="AA26" s="9">
        <f>IF(MONTH(S26)&gt;=5,0,T26-8)</f>
        <v>0</v>
      </c>
      <c r="AB26" s="9">
        <v>650000</v>
      </c>
      <c r="AC26" s="26">
        <f>U26*AA26*AB26</f>
        <v>0</v>
      </c>
      <c r="AD26" s="9">
        <f>IF(AA26=0,T26,T26-AA26)</f>
        <v>1</v>
      </c>
      <c r="AE26" s="9">
        <v>730000</v>
      </c>
      <c r="AF26" s="9">
        <f>AE26*AD26*U26</f>
        <v>248199.99999999988</v>
      </c>
      <c r="AG26" s="26">
        <f>ROUND(AF26+AC26,0)</f>
        <v>248200</v>
      </c>
    </row>
    <row r="27" spans="1:33" ht="19.5" customHeight="1">
      <c r="A27" s="1">
        <f>COUNTIF($H$13:H27,H27)</f>
        <v>15</v>
      </c>
      <c r="B27" s="2" t="s">
        <v>123</v>
      </c>
      <c r="C27" s="3" t="s">
        <v>291</v>
      </c>
      <c r="D27" s="3" t="s">
        <v>365</v>
      </c>
      <c r="E27" s="3" t="s">
        <v>1045</v>
      </c>
      <c r="F27" s="44">
        <f>IF(E27="Nam",DATEVALUE(D27),0)</f>
        <v>0</v>
      </c>
      <c r="G27" s="79">
        <f>IF(E27="Nữ",DATEVALUE(D27),0)</f>
        <v>21094</v>
      </c>
      <c r="H27" s="1">
        <v>1</v>
      </c>
      <c r="I27" s="81" t="s">
        <v>34</v>
      </c>
      <c r="J27" s="1" t="s">
        <v>85</v>
      </c>
      <c r="K27" s="1">
        <v>3</v>
      </c>
      <c r="L27" s="5">
        <v>5.08</v>
      </c>
      <c r="M27" s="6">
        <v>0</v>
      </c>
      <c r="N27" s="7">
        <v>39326</v>
      </c>
      <c r="O27" s="1" t="s">
        <v>85</v>
      </c>
      <c r="P27" s="1">
        <v>4</v>
      </c>
      <c r="Q27" s="5">
        <v>5.42</v>
      </c>
      <c r="R27" s="6">
        <v>0</v>
      </c>
      <c r="S27" s="7">
        <v>40422</v>
      </c>
      <c r="T27" s="1">
        <f>13-MONTH(S27)</f>
        <v>4</v>
      </c>
      <c r="U27" s="8">
        <f>(Q27+(Q27*R27))-(L27+(L27*M27))</f>
        <v>0.33999999999999986</v>
      </c>
      <c r="V27" s="56">
        <v>992800</v>
      </c>
      <c r="W27" s="56"/>
      <c r="X27" s="9" t="s">
        <v>922</v>
      </c>
      <c r="Y27" s="9" t="s">
        <v>922</v>
      </c>
      <c r="Z27" s="9">
        <f>U27*T27*730000*28.5%</f>
        <v>282947.9999999998</v>
      </c>
      <c r="AA27" s="9">
        <f>IF(MONTH(S27)&gt;=5,0,T27-8)</f>
        <v>0</v>
      </c>
      <c r="AB27" s="9">
        <v>650000</v>
      </c>
      <c r="AC27" s="26">
        <f>U27*AA27*AB27</f>
        <v>0</v>
      </c>
      <c r="AD27" s="9">
        <f>IF(AA27=0,T27,T27-AA27)</f>
        <v>4</v>
      </c>
      <c r="AE27" s="9">
        <v>730000</v>
      </c>
      <c r="AF27" s="9">
        <f>AE27*AD27*U27</f>
        <v>992799.9999999995</v>
      </c>
      <c r="AG27" s="26">
        <f>ROUND(AF27+AC27,0)</f>
        <v>992800</v>
      </c>
    </row>
    <row r="28" spans="1:33" ht="19.5" customHeight="1">
      <c r="A28" s="1">
        <f>COUNTIF($H$13:H28,H28)</f>
        <v>16</v>
      </c>
      <c r="B28" s="2" t="s">
        <v>366</v>
      </c>
      <c r="C28" s="3" t="s">
        <v>135</v>
      </c>
      <c r="D28" s="3" t="s">
        <v>367</v>
      </c>
      <c r="E28" s="3" t="s">
        <v>1045</v>
      </c>
      <c r="F28" s="44">
        <f>IF(E28="Nam",DATEVALUE(D28),0)</f>
        <v>0</v>
      </c>
      <c r="G28" s="79">
        <f>IF(E28="Nữ",DATEVALUE(D28),0)</f>
        <v>29680</v>
      </c>
      <c r="H28" s="1">
        <v>1</v>
      </c>
      <c r="I28" s="81" t="s">
        <v>34</v>
      </c>
      <c r="J28" s="1" t="s">
        <v>77</v>
      </c>
      <c r="K28" s="1">
        <v>1</v>
      </c>
      <c r="L28" s="5">
        <v>2.34</v>
      </c>
      <c r="M28" s="6">
        <v>0</v>
      </c>
      <c r="N28" s="7">
        <v>39356</v>
      </c>
      <c r="O28" s="1" t="s">
        <v>77</v>
      </c>
      <c r="P28" s="1">
        <v>2</v>
      </c>
      <c r="Q28" s="5">
        <v>2.67</v>
      </c>
      <c r="R28" s="6">
        <v>0</v>
      </c>
      <c r="S28" s="7">
        <v>40452</v>
      </c>
      <c r="T28" s="1">
        <f>13-MONTH(S28)</f>
        <v>3</v>
      </c>
      <c r="U28" s="8">
        <f>(Q28+(Q28*R28))-(L28+(L28*M28))</f>
        <v>0.33000000000000007</v>
      </c>
      <c r="V28" s="56">
        <v>722700</v>
      </c>
      <c r="W28" s="56"/>
      <c r="X28" s="9" t="s">
        <v>922</v>
      </c>
      <c r="Y28" s="9" t="s">
        <v>922</v>
      </c>
      <c r="Z28" s="9">
        <f>U28*T28*730000*28.5%</f>
        <v>205969.50000000003</v>
      </c>
      <c r="AA28" s="9">
        <f>IF(MONTH(S28)&gt;=5,0,T28-8)</f>
        <v>0</v>
      </c>
      <c r="AB28" s="9">
        <v>650000</v>
      </c>
      <c r="AC28" s="26">
        <f>U28*AA28*AB28</f>
        <v>0</v>
      </c>
      <c r="AD28" s="9">
        <f>IF(AA28=0,T28,T28-AA28)</f>
        <v>3</v>
      </c>
      <c r="AE28" s="9">
        <v>730000</v>
      </c>
      <c r="AF28" s="9">
        <f>AE28*AD28*U28</f>
        <v>722700.0000000001</v>
      </c>
      <c r="AG28" s="26">
        <f>ROUND(AF28+AC28,0)</f>
        <v>722700</v>
      </c>
    </row>
    <row r="29" spans="1:33" ht="19.5" customHeight="1">
      <c r="A29" s="1">
        <f>COUNTIF($H$13:H29,H29)</f>
        <v>17</v>
      </c>
      <c r="B29" s="2" t="s">
        <v>268</v>
      </c>
      <c r="C29" s="3" t="s">
        <v>269</v>
      </c>
      <c r="D29" s="3" t="s">
        <v>364</v>
      </c>
      <c r="E29" s="3" t="s">
        <v>110</v>
      </c>
      <c r="F29" s="44">
        <f>IF(E29="Nam",DATEVALUE(D29),0)</f>
        <v>19803</v>
      </c>
      <c r="G29" s="79">
        <f>IF(E29="Nữ",DATEVALUE(D29),0)</f>
        <v>0</v>
      </c>
      <c r="H29" s="1">
        <v>1</v>
      </c>
      <c r="I29" s="82" t="s">
        <v>34</v>
      </c>
      <c r="J29" s="1" t="s">
        <v>79</v>
      </c>
      <c r="K29" s="1">
        <v>12</v>
      </c>
      <c r="L29" s="5">
        <v>3.63</v>
      </c>
      <c r="M29" s="6">
        <v>0.12</v>
      </c>
      <c r="N29" s="7">
        <v>39965</v>
      </c>
      <c r="O29" s="1" t="s">
        <v>79</v>
      </c>
      <c r="P29" s="1">
        <v>12</v>
      </c>
      <c r="Q29" s="5">
        <v>3.63</v>
      </c>
      <c r="R29" s="6">
        <v>0.13</v>
      </c>
      <c r="S29" s="7">
        <v>40330</v>
      </c>
      <c r="T29" s="1">
        <f>13-MONTH(S29)</f>
        <v>7</v>
      </c>
      <c r="U29" s="8">
        <f>(Q29+(Q29*R29))-(L29+(L29*M29))</f>
        <v>0.03629999999999978</v>
      </c>
      <c r="V29" s="56">
        <v>185493</v>
      </c>
      <c r="W29" s="56"/>
      <c r="X29" s="9" t="s">
        <v>922</v>
      </c>
      <c r="Y29" s="9" t="s">
        <v>922</v>
      </c>
      <c r="Z29" s="9">
        <f>U29*T29*730000*28.5%</f>
        <v>52865.50499999967</v>
      </c>
      <c r="AA29" s="9">
        <f>IF(MONTH(S29)&gt;=5,0,T29-8)</f>
        <v>0</v>
      </c>
      <c r="AB29" s="9">
        <v>650000</v>
      </c>
      <c r="AC29" s="26">
        <f>U29*AA29*AB29</f>
        <v>0</v>
      </c>
      <c r="AD29" s="9">
        <f>IF(AA29=0,T29,T29-AA29)</f>
        <v>7</v>
      </c>
      <c r="AE29" s="9">
        <v>730000</v>
      </c>
      <c r="AF29" s="9">
        <f>AE29*AD29*U29</f>
        <v>185492.99999999886</v>
      </c>
      <c r="AG29" s="26">
        <f>ROUND(AF29+AC29,0)</f>
        <v>185493</v>
      </c>
    </row>
    <row r="30" spans="1:33" ht="19.5" customHeight="1">
      <c r="A30" s="1">
        <f>COUNTIF($H$13:H30,H30)</f>
        <v>18</v>
      </c>
      <c r="B30" s="2" t="s">
        <v>175</v>
      </c>
      <c r="C30" s="3" t="s">
        <v>193</v>
      </c>
      <c r="D30" s="3" t="s">
        <v>369</v>
      </c>
      <c r="E30" s="3" t="s">
        <v>1045</v>
      </c>
      <c r="F30" s="44">
        <f>IF(E30="Nam",DATEVALUE(D30),0)</f>
        <v>0</v>
      </c>
      <c r="G30" s="79">
        <f>IF(E30="Nữ",DATEVALUE(D30),0)</f>
        <v>28530</v>
      </c>
      <c r="H30" s="1">
        <v>1</v>
      </c>
      <c r="I30" s="81" t="s">
        <v>316</v>
      </c>
      <c r="J30" s="1" t="s">
        <v>84</v>
      </c>
      <c r="K30" s="1">
        <v>2</v>
      </c>
      <c r="L30" s="5">
        <v>2.67</v>
      </c>
      <c r="M30" s="6">
        <v>0</v>
      </c>
      <c r="N30" s="7">
        <v>39083</v>
      </c>
      <c r="O30" s="1" t="s">
        <v>84</v>
      </c>
      <c r="P30" s="1">
        <v>3</v>
      </c>
      <c r="Q30" s="5">
        <v>3</v>
      </c>
      <c r="R30" s="6">
        <v>0</v>
      </c>
      <c r="S30" s="7">
        <v>40179</v>
      </c>
      <c r="T30" s="1">
        <f>13-MONTH(S30)</f>
        <v>12</v>
      </c>
      <c r="U30" s="8">
        <f>(Q30+(Q30*R30))-(L30+(L30*M30))</f>
        <v>0.33000000000000007</v>
      </c>
      <c r="V30" s="56">
        <v>2785200</v>
      </c>
      <c r="W30" s="56"/>
      <c r="X30" s="9" t="s">
        <v>1012</v>
      </c>
      <c r="Y30" s="9" t="s">
        <v>942</v>
      </c>
      <c r="Z30" s="9">
        <f>U30*T30*730000*28.5%</f>
        <v>823878.0000000001</v>
      </c>
      <c r="AA30" s="9">
        <f>IF(MONTH(S30)&gt;=5,0,T30-8)</f>
        <v>4</v>
      </c>
      <c r="AB30" s="9">
        <v>650000</v>
      </c>
      <c r="AC30" s="26">
        <f>U30*AA30*AB30</f>
        <v>858000.0000000002</v>
      </c>
      <c r="AD30" s="9">
        <f>IF(AA30=0,T30,T30-AA30)</f>
        <v>8</v>
      </c>
      <c r="AE30" s="9">
        <v>730000</v>
      </c>
      <c r="AF30" s="9">
        <f>AE30*AD30*U30</f>
        <v>1927200.0000000005</v>
      </c>
      <c r="AG30" s="26">
        <f>ROUND(AF30+AC30,0)</f>
        <v>2785200</v>
      </c>
    </row>
    <row r="31" spans="1:33" ht="19.5" customHeight="1">
      <c r="A31" s="1">
        <f>COUNTIF($H$13:H31,H31)</f>
        <v>19</v>
      </c>
      <c r="B31" s="2" t="s">
        <v>166</v>
      </c>
      <c r="C31" s="3" t="s">
        <v>100</v>
      </c>
      <c r="D31" s="3" t="s">
        <v>869</v>
      </c>
      <c r="E31" s="3" t="s">
        <v>110</v>
      </c>
      <c r="F31" s="44">
        <f>IF(E31="Nam",DATEVALUE(D31),0)</f>
        <v>19036</v>
      </c>
      <c r="G31" s="79">
        <f>IF(E31="Nữ",DATEVALUE(D31),0)</f>
        <v>0</v>
      </c>
      <c r="H31" s="1">
        <v>1</v>
      </c>
      <c r="I31" s="81" t="s">
        <v>316</v>
      </c>
      <c r="J31" s="1" t="s">
        <v>85</v>
      </c>
      <c r="K31" s="1">
        <v>6</v>
      </c>
      <c r="L31" s="5">
        <v>6.1</v>
      </c>
      <c r="M31" s="6">
        <v>0</v>
      </c>
      <c r="N31" s="7">
        <v>39783</v>
      </c>
      <c r="O31" s="1" t="s">
        <v>85</v>
      </c>
      <c r="P31" s="1">
        <v>7</v>
      </c>
      <c r="Q31" s="5">
        <v>6.44</v>
      </c>
      <c r="R31" s="6">
        <v>0</v>
      </c>
      <c r="S31" s="7">
        <v>40513</v>
      </c>
      <c r="T31" s="1">
        <f>13-MONTH(S31)</f>
        <v>1</v>
      </c>
      <c r="U31" s="8">
        <f>(Q31+(Q31*R31))-(L31+(L31*M31))</f>
        <v>0.34000000000000075</v>
      </c>
      <c r="V31" s="56">
        <v>248200</v>
      </c>
      <c r="W31" s="56"/>
      <c r="X31" s="9" t="s">
        <v>942</v>
      </c>
      <c r="Y31" s="9" t="s">
        <v>942</v>
      </c>
      <c r="Z31" s="9">
        <f>U31*T31*730000*28.5%</f>
        <v>70737.00000000015</v>
      </c>
      <c r="AA31" s="9">
        <f>IF(MONTH(S31)&gt;=5,0,T31-8)</f>
        <v>0</v>
      </c>
      <c r="AB31" s="9">
        <v>650000</v>
      </c>
      <c r="AC31" s="26">
        <f>U31*AA31*AB31</f>
        <v>0</v>
      </c>
      <c r="AD31" s="9">
        <f>IF(AA31=0,T31,T31-AA31)</f>
        <v>1</v>
      </c>
      <c r="AE31" s="9">
        <v>730000</v>
      </c>
      <c r="AF31" s="9">
        <f>AE31*AD31*U31</f>
        <v>248200.00000000055</v>
      </c>
      <c r="AG31" s="26">
        <f>ROUND(AF31+AC31,0)</f>
        <v>248200</v>
      </c>
    </row>
    <row r="32" spans="1:33" ht="19.5" customHeight="1">
      <c r="A32" s="1">
        <f>COUNTIF($H$13:H32,H32)</f>
        <v>20</v>
      </c>
      <c r="B32" s="2" t="s">
        <v>138</v>
      </c>
      <c r="C32" s="3" t="s">
        <v>139</v>
      </c>
      <c r="D32" s="3" t="s">
        <v>370</v>
      </c>
      <c r="E32" s="3" t="s">
        <v>110</v>
      </c>
      <c r="F32" s="44">
        <f>IF(E32="Nam",DATEVALUE(D32),0)</f>
        <v>21115</v>
      </c>
      <c r="G32" s="79">
        <f>IF(E32="Nữ",DATEVALUE(D32),0)</f>
        <v>0</v>
      </c>
      <c r="H32" s="1">
        <v>1</v>
      </c>
      <c r="I32" s="81" t="s">
        <v>316</v>
      </c>
      <c r="J32" s="1" t="s">
        <v>79</v>
      </c>
      <c r="K32" s="1">
        <v>12</v>
      </c>
      <c r="L32" s="5">
        <v>3.63</v>
      </c>
      <c r="M32" s="6">
        <v>0.14</v>
      </c>
      <c r="N32" s="7">
        <v>40148</v>
      </c>
      <c r="O32" s="1" t="s">
        <v>79</v>
      </c>
      <c r="P32" s="1">
        <v>12</v>
      </c>
      <c r="Q32" s="5">
        <v>3.63</v>
      </c>
      <c r="R32" s="6">
        <v>0.15</v>
      </c>
      <c r="S32" s="7">
        <v>40513</v>
      </c>
      <c r="T32" s="1">
        <f>13-MONTH(S32)</f>
        <v>1</v>
      </c>
      <c r="U32" s="8">
        <f>(Q32+(Q32*R32))-(L32+(L32*M32))</f>
        <v>0.036300000000000665</v>
      </c>
      <c r="V32" s="56">
        <v>26499</v>
      </c>
      <c r="W32" s="56"/>
      <c r="X32" s="9" t="s">
        <v>942</v>
      </c>
      <c r="Y32" s="9" t="s">
        <v>942</v>
      </c>
      <c r="Z32" s="9">
        <f>U32*T32*730000*28.5%</f>
        <v>7552.2150000001375</v>
      </c>
      <c r="AA32" s="9">
        <f>IF(MONTH(S32)&gt;=5,0,T32-8)</f>
        <v>0</v>
      </c>
      <c r="AB32" s="9">
        <v>650000</v>
      </c>
      <c r="AC32" s="26">
        <f>U32*AA32*AB32</f>
        <v>0</v>
      </c>
      <c r="AD32" s="9">
        <f>IF(AA32=0,T32,T32-AA32)</f>
        <v>1</v>
      </c>
      <c r="AE32" s="9">
        <v>730000</v>
      </c>
      <c r="AF32" s="9">
        <f>AE32*AD32*U32</f>
        <v>26499.000000000484</v>
      </c>
      <c r="AG32" s="26">
        <f>ROUND(AF32+AC32,0)</f>
        <v>26499</v>
      </c>
    </row>
    <row r="33" spans="1:33" ht="19.5" customHeight="1">
      <c r="A33" s="1">
        <f>COUNTIF($H$13:H33,H33)</f>
        <v>21</v>
      </c>
      <c r="B33" s="2" t="s">
        <v>206</v>
      </c>
      <c r="C33" s="23" t="s">
        <v>371</v>
      </c>
      <c r="D33" s="23" t="s">
        <v>372</v>
      </c>
      <c r="E33" s="23" t="s">
        <v>1045</v>
      </c>
      <c r="F33" s="44">
        <f>IF(E33="Nam",DATEVALUE(D33),0)</f>
        <v>0</v>
      </c>
      <c r="G33" s="79">
        <f>IF(E33="Nữ",DATEVALUE(D33),0)</f>
        <v>22656</v>
      </c>
      <c r="H33" s="1">
        <v>1</v>
      </c>
      <c r="I33" s="81" t="s">
        <v>36</v>
      </c>
      <c r="J33" s="1" t="s">
        <v>84</v>
      </c>
      <c r="K33" s="1">
        <v>4</v>
      </c>
      <c r="L33" s="5">
        <v>3.33</v>
      </c>
      <c r="M33" s="6">
        <v>0</v>
      </c>
      <c r="N33" s="7">
        <v>39203</v>
      </c>
      <c r="O33" s="1" t="s">
        <v>84</v>
      </c>
      <c r="P33" s="1">
        <v>5</v>
      </c>
      <c r="Q33" s="5">
        <v>3.66</v>
      </c>
      <c r="R33" s="6">
        <v>0</v>
      </c>
      <c r="S33" s="7">
        <v>40299</v>
      </c>
      <c r="T33" s="1">
        <f>13-MONTH(S33)</f>
        <v>8</v>
      </c>
      <c r="U33" s="8">
        <f>(Q33+(Q33*R33))-(L33+(L33*M33))</f>
        <v>0.33000000000000007</v>
      </c>
      <c r="V33" s="56">
        <v>1927200</v>
      </c>
      <c r="W33" s="56"/>
      <c r="X33" s="9" t="s">
        <v>963</v>
      </c>
      <c r="Y33" s="9" t="s">
        <v>963</v>
      </c>
      <c r="Z33" s="9">
        <f>U33*T33*730000*28.5%</f>
        <v>549252.0000000001</v>
      </c>
      <c r="AA33" s="9">
        <f>IF(MONTH(S33)&gt;=5,0,T33-8)</f>
        <v>0</v>
      </c>
      <c r="AB33" s="9">
        <v>650000</v>
      </c>
      <c r="AC33" s="26">
        <f>U33*AA33*AB33</f>
        <v>0</v>
      </c>
      <c r="AD33" s="9">
        <f>IF(AA33=0,T33,T33-AA33)</f>
        <v>8</v>
      </c>
      <c r="AE33" s="9">
        <v>730000</v>
      </c>
      <c r="AF33" s="9">
        <f>AE33*AD33*U33</f>
        <v>1927200.0000000005</v>
      </c>
      <c r="AG33" s="26">
        <f>ROUND(AF33+AC33,0)</f>
        <v>1927200</v>
      </c>
    </row>
    <row r="34" spans="1:33" ht="19.5" customHeight="1">
      <c r="A34" s="1">
        <f>COUNTIF($H$13:H34,H34)</f>
        <v>22</v>
      </c>
      <c r="B34" s="2" t="s">
        <v>375</v>
      </c>
      <c r="C34" s="3" t="s">
        <v>285</v>
      </c>
      <c r="D34" s="3" t="s">
        <v>376</v>
      </c>
      <c r="E34" s="3" t="s">
        <v>1045</v>
      </c>
      <c r="F34" s="44">
        <f>IF(E34="Nam",DATEVALUE(D34),0)</f>
        <v>0</v>
      </c>
      <c r="G34" s="79">
        <f>IF(E34="Nữ",DATEVALUE(D34),0)</f>
        <v>22932</v>
      </c>
      <c r="H34" s="1">
        <v>1</v>
      </c>
      <c r="I34" s="81" t="s">
        <v>36</v>
      </c>
      <c r="J34" s="1" t="s">
        <v>75</v>
      </c>
      <c r="K34" s="1">
        <v>10</v>
      </c>
      <c r="L34" s="5">
        <v>3.66</v>
      </c>
      <c r="M34" s="6">
        <v>0</v>
      </c>
      <c r="N34" s="7">
        <v>39783</v>
      </c>
      <c r="O34" s="1" t="s">
        <v>75</v>
      </c>
      <c r="P34" s="1">
        <v>11</v>
      </c>
      <c r="Q34" s="5">
        <v>3.86</v>
      </c>
      <c r="R34" s="6">
        <v>0</v>
      </c>
      <c r="S34" s="7">
        <v>40513</v>
      </c>
      <c r="T34" s="1">
        <f>13-MONTH(S34)</f>
        <v>1</v>
      </c>
      <c r="U34" s="8">
        <f>(Q34+(Q34*R34))-(L34+(L34*M34))</f>
        <v>0.19999999999999973</v>
      </c>
      <c r="V34" s="56">
        <v>146000</v>
      </c>
      <c r="W34" s="56"/>
      <c r="X34" s="9" t="s">
        <v>963</v>
      </c>
      <c r="Y34" s="9" t="s">
        <v>963</v>
      </c>
      <c r="Z34" s="9">
        <f>U34*T34*730000*28.5%</f>
        <v>41609.99999999994</v>
      </c>
      <c r="AA34" s="9">
        <f>IF(MONTH(S34)&gt;=5,0,T34-8)</f>
        <v>0</v>
      </c>
      <c r="AB34" s="9">
        <v>650000</v>
      </c>
      <c r="AC34" s="26">
        <f>U34*AA34*AB34</f>
        <v>0</v>
      </c>
      <c r="AD34" s="9">
        <f>IF(AA34=0,T34,T34-AA34)</f>
        <v>1</v>
      </c>
      <c r="AE34" s="9">
        <v>730000</v>
      </c>
      <c r="AF34" s="9">
        <f>AE34*AD34*U34</f>
        <v>145999.9999999998</v>
      </c>
      <c r="AG34" s="26">
        <f>ROUND(AF34+AC34,0)</f>
        <v>146000</v>
      </c>
    </row>
    <row r="35" spans="1:33" ht="19.5" customHeight="1">
      <c r="A35" s="1">
        <f>COUNTIF($H$13:H35,H35)</f>
        <v>23</v>
      </c>
      <c r="B35" s="2" t="s">
        <v>196</v>
      </c>
      <c r="C35" s="3" t="s">
        <v>377</v>
      </c>
      <c r="D35" s="3" t="s">
        <v>378</v>
      </c>
      <c r="E35" s="3" t="s">
        <v>110</v>
      </c>
      <c r="F35" s="44">
        <f>IF(E35="Nam",DATEVALUE(D35),0)</f>
        <v>19895</v>
      </c>
      <c r="G35" s="79">
        <f>IF(E35="Nữ",DATEVALUE(D35),0)</f>
        <v>0</v>
      </c>
      <c r="H35" s="1">
        <v>1</v>
      </c>
      <c r="I35" s="81" t="s">
        <v>36</v>
      </c>
      <c r="J35" s="1" t="s">
        <v>85</v>
      </c>
      <c r="K35" s="1">
        <v>5</v>
      </c>
      <c r="L35" s="5">
        <v>5.76</v>
      </c>
      <c r="M35" s="6">
        <v>0</v>
      </c>
      <c r="N35" s="7">
        <v>39417</v>
      </c>
      <c r="O35" s="1" t="s">
        <v>85</v>
      </c>
      <c r="P35" s="1">
        <v>6</v>
      </c>
      <c r="Q35" s="5">
        <v>6.1</v>
      </c>
      <c r="R35" s="6">
        <v>0</v>
      </c>
      <c r="S35" s="7">
        <v>40513</v>
      </c>
      <c r="T35" s="1">
        <f>13-MONTH(S35)</f>
        <v>1</v>
      </c>
      <c r="U35" s="8">
        <f>(Q35+(Q35*R35))-(L35+(L35*M35))</f>
        <v>0.33999999999999986</v>
      </c>
      <c r="V35" s="56">
        <v>248200</v>
      </c>
      <c r="W35" s="56"/>
      <c r="X35" s="9" t="s">
        <v>963</v>
      </c>
      <c r="Y35" s="9" t="s">
        <v>963</v>
      </c>
      <c r="Z35" s="9">
        <f>U35*T35*730000*28.5%</f>
        <v>70736.99999999996</v>
      </c>
      <c r="AA35" s="9">
        <f>IF(MONTH(S35)&gt;=5,0,T35-8)</f>
        <v>0</v>
      </c>
      <c r="AB35" s="9">
        <v>650000</v>
      </c>
      <c r="AC35" s="26">
        <f>U35*AA35*AB35</f>
        <v>0</v>
      </c>
      <c r="AD35" s="9">
        <f>IF(AA35=0,T35,T35-AA35)</f>
        <v>1</v>
      </c>
      <c r="AE35" s="9">
        <v>730000</v>
      </c>
      <c r="AF35" s="9">
        <f>AE35*AD35*U35</f>
        <v>248199.99999999988</v>
      </c>
      <c r="AG35" s="26">
        <f>ROUND(AF35+AC35,0)</f>
        <v>248200</v>
      </c>
    </row>
    <row r="36" spans="1:33" ht="19.5" customHeight="1">
      <c r="A36" s="1">
        <f>COUNTIF($H$13:H36,H36)</f>
        <v>24</v>
      </c>
      <c r="B36" s="2" t="s">
        <v>373</v>
      </c>
      <c r="C36" s="3" t="s">
        <v>82</v>
      </c>
      <c r="D36" s="3" t="s">
        <v>374</v>
      </c>
      <c r="E36" s="3" t="s">
        <v>1045</v>
      </c>
      <c r="F36" s="44">
        <f>IF(E36="Nam",DATEVALUE(D36),0)</f>
        <v>0</v>
      </c>
      <c r="G36" s="79">
        <f>IF(E36="Nữ",DATEVALUE(D36),0)</f>
        <v>28255</v>
      </c>
      <c r="H36" s="1">
        <v>1</v>
      </c>
      <c r="I36" s="81" t="s">
        <v>36</v>
      </c>
      <c r="J36" s="1" t="s">
        <v>77</v>
      </c>
      <c r="K36" s="1">
        <v>3</v>
      </c>
      <c r="L36" s="5">
        <v>3</v>
      </c>
      <c r="M36" s="6">
        <v>0</v>
      </c>
      <c r="N36" s="7">
        <v>39326</v>
      </c>
      <c r="O36" s="1" t="s">
        <v>77</v>
      </c>
      <c r="P36" s="1">
        <v>4</v>
      </c>
      <c r="Q36" s="5">
        <v>3.33</v>
      </c>
      <c r="R36" s="6">
        <v>0</v>
      </c>
      <c r="S36" s="7">
        <v>40422</v>
      </c>
      <c r="T36" s="1">
        <f>13-MONTH(S36)</f>
        <v>4</v>
      </c>
      <c r="U36" s="8">
        <f>(Q36+(Q36*R36))-(L36+(L36*M36))</f>
        <v>0.33000000000000007</v>
      </c>
      <c r="V36" s="56">
        <v>963600</v>
      </c>
      <c r="W36" s="56"/>
      <c r="X36" s="9" t="s">
        <v>963</v>
      </c>
      <c r="Y36" s="9" t="s">
        <v>963</v>
      </c>
      <c r="Z36" s="9">
        <f>U36*T36*730000*28.5%</f>
        <v>274626.00000000006</v>
      </c>
      <c r="AA36" s="9">
        <f>IF(MONTH(S36)&gt;=5,0,T36-8)</f>
        <v>0</v>
      </c>
      <c r="AB36" s="9">
        <v>650000</v>
      </c>
      <c r="AC36" s="26">
        <f>U36*AA36*AB36</f>
        <v>0</v>
      </c>
      <c r="AD36" s="9">
        <f>IF(AA36=0,T36,T36-AA36)</f>
        <v>4</v>
      </c>
      <c r="AE36" s="9">
        <v>730000</v>
      </c>
      <c r="AF36" s="9">
        <f>AE36*AD36*U36</f>
        <v>963600.0000000002</v>
      </c>
      <c r="AG36" s="26">
        <f>ROUND(AF36+AC36,0)</f>
        <v>963600</v>
      </c>
    </row>
    <row r="37" spans="1:33" ht="19.5" customHeight="1">
      <c r="A37" s="1">
        <f>COUNTIF($H$13:H37,H37)</f>
        <v>25</v>
      </c>
      <c r="B37" s="41" t="s">
        <v>855</v>
      </c>
      <c r="C37" s="3" t="s">
        <v>856</v>
      </c>
      <c r="D37" s="3" t="s">
        <v>899</v>
      </c>
      <c r="E37" s="3" t="s">
        <v>1045</v>
      </c>
      <c r="F37" s="44">
        <f>IF(E37="Nam",DATEVALUE(D37),0)</f>
        <v>0</v>
      </c>
      <c r="G37" s="79">
        <f>IF(E37="Nữ",DATEVALUE(D37),0)</f>
        <v>27194</v>
      </c>
      <c r="H37" s="1">
        <v>1</v>
      </c>
      <c r="I37" s="81" t="s">
        <v>36</v>
      </c>
      <c r="J37" s="1" t="s">
        <v>77</v>
      </c>
      <c r="K37" s="1">
        <v>4</v>
      </c>
      <c r="L37" s="5">
        <v>3.33</v>
      </c>
      <c r="M37" s="6">
        <v>0</v>
      </c>
      <c r="N37" s="7">
        <v>39539</v>
      </c>
      <c r="O37" s="1" t="s">
        <v>77</v>
      </c>
      <c r="P37" s="1">
        <v>5</v>
      </c>
      <c r="Q37" s="5">
        <v>3.66</v>
      </c>
      <c r="R37" s="6">
        <v>0</v>
      </c>
      <c r="S37" s="7">
        <v>40269</v>
      </c>
      <c r="T37" s="1">
        <f>13-MONTH(S37)</f>
        <v>9</v>
      </c>
      <c r="U37" s="8">
        <f>(Q37+(Q37*R37))-(L37+(L37*M37))</f>
        <v>0.33000000000000007</v>
      </c>
      <c r="V37" s="56">
        <v>2141700</v>
      </c>
      <c r="W37" s="56"/>
      <c r="X37" s="9" t="s">
        <v>963</v>
      </c>
      <c r="Y37" s="9" t="s">
        <v>963</v>
      </c>
      <c r="Z37" s="9">
        <f>U37*T37*730000*28.5%</f>
        <v>617908.5000000001</v>
      </c>
      <c r="AA37" s="9">
        <f>IF(MONTH(S37)&gt;=5,0,T37-8)</f>
        <v>1</v>
      </c>
      <c r="AB37" s="9">
        <v>650000</v>
      </c>
      <c r="AC37" s="26">
        <f>U37*AA37*AB37</f>
        <v>214500.00000000006</v>
      </c>
      <c r="AD37" s="9">
        <f>IF(AA37=0,T37,T37-AA37)</f>
        <v>8</v>
      </c>
      <c r="AE37" s="9">
        <v>730000</v>
      </c>
      <c r="AF37" s="9">
        <f>AE37*AD37*U37</f>
        <v>1927200.0000000005</v>
      </c>
      <c r="AG37" s="26">
        <f>ROUND(AF37+AC37,0)</f>
        <v>2141700</v>
      </c>
    </row>
    <row r="38" spans="1:33" ht="19.5" customHeight="1">
      <c r="A38" s="1">
        <f>COUNTIF($H$13:H38,H38)</f>
        <v>26</v>
      </c>
      <c r="B38" s="2" t="s">
        <v>811</v>
      </c>
      <c r="C38" s="3" t="s">
        <v>143</v>
      </c>
      <c r="D38" s="3" t="s">
        <v>896</v>
      </c>
      <c r="E38" s="3" t="s">
        <v>1045</v>
      </c>
      <c r="F38" s="44">
        <f>IF(E38="Nam",DATEVALUE(D38),0)</f>
        <v>0</v>
      </c>
      <c r="G38" s="79">
        <f>IF(E38="Nữ",DATEVALUE(D38),0)</f>
        <v>26255</v>
      </c>
      <c r="H38" s="1">
        <v>1</v>
      </c>
      <c r="I38" s="81" t="s">
        <v>36</v>
      </c>
      <c r="J38" s="1" t="s">
        <v>77</v>
      </c>
      <c r="K38" s="1">
        <v>5</v>
      </c>
      <c r="L38" s="5">
        <v>3.66</v>
      </c>
      <c r="M38" s="6">
        <v>0</v>
      </c>
      <c r="N38" s="7">
        <v>39569</v>
      </c>
      <c r="O38" s="1" t="s">
        <v>77</v>
      </c>
      <c r="P38" s="1">
        <v>6</v>
      </c>
      <c r="Q38" s="5">
        <v>3.99</v>
      </c>
      <c r="R38" s="6">
        <v>0</v>
      </c>
      <c r="S38" s="7">
        <v>40299</v>
      </c>
      <c r="T38" s="1">
        <f>13-MONTH(S38)</f>
        <v>8</v>
      </c>
      <c r="U38" s="8">
        <f>(Q38+(Q38*R38))-(L38+(L38*M38))</f>
        <v>0.33000000000000007</v>
      </c>
      <c r="V38" s="56">
        <v>1927200</v>
      </c>
      <c r="W38" s="56"/>
      <c r="X38" s="9" t="s">
        <v>963</v>
      </c>
      <c r="Y38" s="9" t="s">
        <v>963</v>
      </c>
      <c r="Z38" s="9">
        <f>U38*T38*730000*28.5%</f>
        <v>549252.0000000001</v>
      </c>
      <c r="AA38" s="9">
        <f>IF(MONTH(S38)&gt;=5,0,T38-8)</f>
        <v>0</v>
      </c>
      <c r="AB38" s="9">
        <v>650000</v>
      </c>
      <c r="AC38" s="26">
        <f>U38*AA38*AB38</f>
        <v>0</v>
      </c>
      <c r="AD38" s="9">
        <f>IF(AA38=0,T38,T38-AA38)</f>
        <v>8</v>
      </c>
      <c r="AE38" s="9">
        <v>730000</v>
      </c>
      <c r="AF38" s="9">
        <f>AE38*AD38*U38</f>
        <v>1927200.0000000005</v>
      </c>
      <c r="AG38" s="26">
        <f>ROUND(AF38+AC38,0)</f>
        <v>1927200</v>
      </c>
    </row>
    <row r="39" spans="1:33" ht="19.5" customHeight="1">
      <c r="A39" s="1">
        <f>COUNTIF($H$13:H39,H39)</f>
        <v>27</v>
      </c>
      <c r="B39" s="2" t="s">
        <v>262</v>
      </c>
      <c r="C39" s="3" t="s">
        <v>185</v>
      </c>
      <c r="D39" s="3" t="s">
        <v>381</v>
      </c>
      <c r="E39" s="3" t="s">
        <v>110</v>
      </c>
      <c r="F39" s="44">
        <f>IF(E39="Nam",DATEVALUE(D39),0)</f>
        <v>30014</v>
      </c>
      <c r="G39" s="79">
        <f>IF(E39="Nữ",DATEVALUE(D39),0)</f>
        <v>0</v>
      </c>
      <c r="H39" s="1">
        <v>1</v>
      </c>
      <c r="I39" s="81" t="s">
        <v>41</v>
      </c>
      <c r="J39" s="1" t="s">
        <v>75</v>
      </c>
      <c r="K39" s="1">
        <v>1</v>
      </c>
      <c r="L39" s="5">
        <v>1.86</v>
      </c>
      <c r="M39" s="6">
        <v>0</v>
      </c>
      <c r="N39" s="7">
        <v>39783</v>
      </c>
      <c r="O39" s="1" t="s">
        <v>75</v>
      </c>
      <c r="P39" s="1">
        <v>2</v>
      </c>
      <c r="Q39" s="5">
        <v>2.06</v>
      </c>
      <c r="R39" s="6">
        <v>0</v>
      </c>
      <c r="S39" s="7">
        <v>40513</v>
      </c>
      <c r="T39" s="1">
        <f>13-MONTH(S39)</f>
        <v>1</v>
      </c>
      <c r="U39" s="8">
        <f>(Q39+(Q39*R39))-(L39+(L39*M39))</f>
        <v>0.19999999999999996</v>
      </c>
      <c r="V39" s="56">
        <v>146000</v>
      </c>
      <c r="W39" s="56"/>
      <c r="X39" s="9" t="s">
        <v>1012</v>
      </c>
      <c r="Y39" s="9" t="s">
        <v>1006</v>
      </c>
      <c r="Z39" s="9">
        <f>U39*T39*730000*28.5%</f>
        <v>41609.999999999985</v>
      </c>
      <c r="AA39" s="9">
        <f>IF(MONTH(S39)&gt;=5,0,T39-8)</f>
        <v>0</v>
      </c>
      <c r="AB39" s="9">
        <v>650000</v>
      </c>
      <c r="AC39" s="26">
        <f>U39*AA39*AB39</f>
        <v>0</v>
      </c>
      <c r="AD39" s="9">
        <f>IF(AA39=0,T39,T39-AA39)</f>
        <v>1</v>
      </c>
      <c r="AE39" s="9">
        <v>730000</v>
      </c>
      <c r="AF39" s="9">
        <f>AE39*AD39*U39</f>
        <v>145999.99999999997</v>
      </c>
      <c r="AG39" s="26">
        <f>ROUND(AF39+AC39,0)</f>
        <v>146000</v>
      </c>
    </row>
    <row r="40" spans="1:33" ht="19.5" customHeight="1">
      <c r="A40" s="1">
        <f>COUNTIF($H$13:H40,H40)</f>
        <v>28</v>
      </c>
      <c r="B40" s="2" t="s">
        <v>147</v>
      </c>
      <c r="C40" s="3" t="s">
        <v>121</v>
      </c>
      <c r="D40" s="3" t="s">
        <v>379</v>
      </c>
      <c r="E40" s="3" t="s">
        <v>110</v>
      </c>
      <c r="F40" s="44">
        <f>IF(E40="Nam",DATEVALUE(D40),0)</f>
        <v>22918</v>
      </c>
      <c r="G40" s="79">
        <f>IF(E40="Nữ",DATEVALUE(D40),0)</f>
        <v>0</v>
      </c>
      <c r="H40" s="1">
        <v>1</v>
      </c>
      <c r="I40" s="81" t="s">
        <v>41</v>
      </c>
      <c r="J40" s="1" t="s">
        <v>85</v>
      </c>
      <c r="K40" s="1">
        <v>3</v>
      </c>
      <c r="L40" s="5">
        <v>5.08</v>
      </c>
      <c r="M40" s="6">
        <v>0</v>
      </c>
      <c r="N40" s="7">
        <v>39356</v>
      </c>
      <c r="O40" s="1" t="s">
        <v>85</v>
      </c>
      <c r="P40" s="1">
        <v>4</v>
      </c>
      <c r="Q40" s="5">
        <v>5.42</v>
      </c>
      <c r="R40" s="6">
        <v>0</v>
      </c>
      <c r="S40" s="7">
        <v>40452</v>
      </c>
      <c r="T40" s="1">
        <f>13-MONTH(S40)</f>
        <v>3</v>
      </c>
      <c r="U40" s="8">
        <f>(Q40+(Q40*R40))-(L40+(L40*M40))</f>
        <v>0.33999999999999986</v>
      </c>
      <c r="V40" s="56">
        <v>744600</v>
      </c>
      <c r="W40" s="56"/>
      <c r="X40" s="9" t="s">
        <v>1006</v>
      </c>
      <c r="Y40" s="9" t="s">
        <v>1006</v>
      </c>
      <c r="Z40" s="9">
        <f>U40*T40*730000*28.5%</f>
        <v>212210.99999999988</v>
      </c>
      <c r="AA40" s="9">
        <f>IF(MONTH(S40)&gt;=5,0,T40-8)</f>
        <v>0</v>
      </c>
      <c r="AB40" s="9">
        <v>650000</v>
      </c>
      <c r="AC40" s="26">
        <f>U40*AA40*AB40</f>
        <v>0</v>
      </c>
      <c r="AD40" s="9">
        <f>IF(AA40=0,T40,T40-AA40)</f>
        <v>3</v>
      </c>
      <c r="AE40" s="9">
        <v>730000</v>
      </c>
      <c r="AF40" s="9">
        <f>AE40*AD40*U40</f>
        <v>744599.9999999997</v>
      </c>
      <c r="AG40" s="26">
        <f>ROUND(AF40+AC40,0)</f>
        <v>744600</v>
      </c>
    </row>
    <row r="41" spans="1:33" ht="19.5" customHeight="1">
      <c r="A41" s="1">
        <f>COUNTIF($H$13:H41,H41)</f>
        <v>29</v>
      </c>
      <c r="B41" s="2" t="s">
        <v>211</v>
      </c>
      <c r="C41" s="3" t="s">
        <v>83</v>
      </c>
      <c r="D41" s="3" t="s">
        <v>380</v>
      </c>
      <c r="E41" s="3" t="s">
        <v>1045</v>
      </c>
      <c r="F41" s="44">
        <f>IF(E41="Nam",DATEVALUE(D41),0)</f>
        <v>0</v>
      </c>
      <c r="G41" s="79">
        <f>IF(E41="Nữ",DATEVALUE(D41),0)</f>
        <v>20965</v>
      </c>
      <c r="H41" s="1">
        <v>1</v>
      </c>
      <c r="I41" s="81" t="s">
        <v>41</v>
      </c>
      <c r="J41" s="1" t="s">
        <v>85</v>
      </c>
      <c r="K41" s="1">
        <v>4</v>
      </c>
      <c r="L41" s="5">
        <v>5.42</v>
      </c>
      <c r="M41" s="6">
        <v>0</v>
      </c>
      <c r="N41" s="7">
        <v>39417</v>
      </c>
      <c r="O41" s="1" t="s">
        <v>85</v>
      </c>
      <c r="P41" s="1">
        <v>5</v>
      </c>
      <c r="Q41" s="5">
        <v>5.76</v>
      </c>
      <c r="R41" s="6">
        <v>0</v>
      </c>
      <c r="S41" s="7">
        <v>40513</v>
      </c>
      <c r="T41" s="1">
        <f>13-MONTH(S41)</f>
        <v>1</v>
      </c>
      <c r="U41" s="8">
        <f>(Q41+(Q41*R41))-(L41+(L41*M41))</f>
        <v>0.33999999999999986</v>
      </c>
      <c r="V41" s="56">
        <v>248200</v>
      </c>
      <c r="W41" s="56"/>
      <c r="X41" s="9" t="s">
        <v>1006</v>
      </c>
      <c r="Y41" s="9" t="s">
        <v>1006</v>
      </c>
      <c r="Z41" s="9">
        <f>U41*T41*730000*28.5%</f>
        <v>70736.99999999996</v>
      </c>
      <c r="AA41" s="9">
        <f>IF(MONTH(S41)&gt;=5,0,T41-8)</f>
        <v>0</v>
      </c>
      <c r="AB41" s="9">
        <v>650000</v>
      </c>
      <c r="AC41" s="26">
        <f>U41*AA41*AB41</f>
        <v>0</v>
      </c>
      <c r="AD41" s="9">
        <f>IF(AA41=0,T41,T41-AA41)</f>
        <v>1</v>
      </c>
      <c r="AE41" s="9">
        <v>730000</v>
      </c>
      <c r="AF41" s="9">
        <f>AE41*AD41*U41</f>
        <v>248199.99999999988</v>
      </c>
      <c r="AG41" s="26">
        <f>ROUND(AF41+AC41,0)</f>
        <v>248200</v>
      </c>
    </row>
    <row r="42" spans="1:33" ht="19.5" customHeight="1">
      <c r="A42" s="1">
        <f>COUNTIF($H$13:H42,H42)</f>
        <v>30</v>
      </c>
      <c r="B42" s="2" t="s">
        <v>382</v>
      </c>
      <c r="C42" s="3" t="s">
        <v>283</v>
      </c>
      <c r="D42" s="3" t="s">
        <v>383</v>
      </c>
      <c r="E42" s="3" t="s">
        <v>1045</v>
      </c>
      <c r="F42" s="44">
        <f>IF(E42="Nam",DATEVALUE(D42),0)</f>
        <v>0</v>
      </c>
      <c r="G42" s="79">
        <f>IF(E42="Nữ",DATEVALUE(D42),0)</f>
        <v>28424</v>
      </c>
      <c r="H42" s="1">
        <v>1</v>
      </c>
      <c r="I42" s="82" t="s">
        <v>314</v>
      </c>
      <c r="J42" s="1" t="s">
        <v>77</v>
      </c>
      <c r="K42" s="1">
        <v>3</v>
      </c>
      <c r="L42" s="5">
        <v>3</v>
      </c>
      <c r="M42" s="6">
        <v>0</v>
      </c>
      <c r="N42" s="7">
        <v>39387</v>
      </c>
      <c r="O42" s="1" t="s">
        <v>77</v>
      </c>
      <c r="P42" s="1">
        <v>4</v>
      </c>
      <c r="Q42" s="5">
        <v>3.33</v>
      </c>
      <c r="R42" s="6">
        <v>0</v>
      </c>
      <c r="S42" s="7">
        <v>40483</v>
      </c>
      <c r="T42" s="1">
        <f>13-MONTH(S42)</f>
        <v>2</v>
      </c>
      <c r="U42" s="8">
        <f>(Q42+(Q42*R42))-(L42+(L42*M42))</f>
        <v>0.33000000000000007</v>
      </c>
      <c r="V42" s="56">
        <v>481800</v>
      </c>
      <c r="W42" s="56"/>
      <c r="X42" s="9" t="s">
        <v>975</v>
      </c>
      <c r="Y42" s="9" t="s">
        <v>975</v>
      </c>
      <c r="Z42" s="9">
        <f>U42*T42*730000*28.5%</f>
        <v>137313.00000000003</v>
      </c>
      <c r="AA42" s="9">
        <f>IF(MONTH(S42)&gt;=5,0,T42-8)</f>
        <v>0</v>
      </c>
      <c r="AB42" s="9">
        <v>650000</v>
      </c>
      <c r="AC42" s="26">
        <f>U42*AA42*AB42</f>
        <v>0</v>
      </c>
      <c r="AD42" s="9">
        <f>IF(AA42=0,T42,T42-AA42)</f>
        <v>2</v>
      </c>
      <c r="AE42" s="9">
        <v>730000</v>
      </c>
      <c r="AF42" s="9">
        <f>AE42*AD42*U42</f>
        <v>481800.0000000001</v>
      </c>
      <c r="AG42" s="26">
        <f>ROUND(AF42+AC42,0)</f>
        <v>481800</v>
      </c>
    </row>
    <row r="43" spans="1:33" ht="19.5" customHeight="1">
      <c r="A43" s="1">
        <f>COUNTIF($H$13:H43,H43)</f>
        <v>31</v>
      </c>
      <c r="B43" s="2" t="s">
        <v>168</v>
      </c>
      <c r="C43" s="3" t="s">
        <v>93</v>
      </c>
      <c r="D43" s="3" t="s">
        <v>384</v>
      </c>
      <c r="E43" s="3" t="s">
        <v>1045</v>
      </c>
      <c r="F43" s="44">
        <f>IF(E43="Nam",DATEVALUE(D43),0)</f>
        <v>0</v>
      </c>
      <c r="G43" s="79">
        <f>IF(E43="Nữ",DATEVALUE(D43),0)</f>
        <v>21154</v>
      </c>
      <c r="H43" s="1">
        <v>1</v>
      </c>
      <c r="I43" s="81" t="s">
        <v>314</v>
      </c>
      <c r="J43" s="1" t="s">
        <v>79</v>
      </c>
      <c r="K43" s="1">
        <v>12</v>
      </c>
      <c r="L43" s="5">
        <v>3.63</v>
      </c>
      <c r="M43" s="6">
        <v>0.13</v>
      </c>
      <c r="N43" s="7">
        <v>40148</v>
      </c>
      <c r="O43" s="1" t="s">
        <v>79</v>
      </c>
      <c r="P43" s="1">
        <v>12</v>
      </c>
      <c r="Q43" s="5">
        <v>3.63</v>
      </c>
      <c r="R43" s="6">
        <v>0.14</v>
      </c>
      <c r="S43" s="7">
        <v>40513</v>
      </c>
      <c r="T43" s="1">
        <f>13-MONTH(S43)</f>
        <v>1</v>
      </c>
      <c r="U43" s="8">
        <f>(Q43+(Q43*R43))-(L43+(L43*M43))</f>
        <v>0.03629999999999978</v>
      </c>
      <c r="V43" s="56">
        <v>26499</v>
      </c>
      <c r="W43" s="56"/>
      <c r="X43" s="9" t="s">
        <v>975</v>
      </c>
      <c r="Y43" s="9" t="s">
        <v>975</v>
      </c>
      <c r="Z43" s="9">
        <f>U43*T43*730000*28.5%</f>
        <v>7552.214999999953</v>
      </c>
      <c r="AA43" s="9">
        <f>IF(MONTH(S43)&gt;=5,0,T43-8)</f>
        <v>0</v>
      </c>
      <c r="AB43" s="9">
        <v>650000</v>
      </c>
      <c r="AC43" s="26">
        <f>U43*AA43*AB43</f>
        <v>0</v>
      </c>
      <c r="AD43" s="9">
        <f>IF(AA43=0,T43,T43-AA43)</f>
        <v>1</v>
      </c>
      <c r="AE43" s="9">
        <v>730000</v>
      </c>
      <c r="AF43" s="9">
        <f>AE43*AD43*U43</f>
        <v>26498.999999999836</v>
      </c>
      <c r="AG43" s="26">
        <f>ROUND(AF43+AC43,0)</f>
        <v>26499</v>
      </c>
    </row>
    <row r="44" spans="1:33" ht="19.5" customHeight="1">
      <c r="A44" s="1">
        <f>COUNTIF($H$13:H44,H44)</f>
        <v>32</v>
      </c>
      <c r="B44" s="2" t="s">
        <v>221</v>
      </c>
      <c r="C44" s="3" t="s">
        <v>219</v>
      </c>
      <c r="D44" s="3" t="s">
        <v>385</v>
      </c>
      <c r="E44" s="3" t="s">
        <v>1045</v>
      </c>
      <c r="F44" s="44">
        <f>IF(E44="Nam",DATEVALUE(D44),0)</f>
        <v>0</v>
      </c>
      <c r="G44" s="79">
        <f>IF(E44="Nữ",DATEVALUE(D44),0)</f>
        <v>20814</v>
      </c>
      <c r="H44" s="1">
        <v>1</v>
      </c>
      <c r="I44" s="81" t="s">
        <v>94</v>
      </c>
      <c r="J44" s="1" t="s">
        <v>81</v>
      </c>
      <c r="K44" s="1">
        <v>8</v>
      </c>
      <c r="L44" s="5">
        <v>4.65</v>
      </c>
      <c r="M44" s="6">
        <v>0</v>
      </c>
      <c r="N44" s="7">
        <v>39326</v>
      </c>
      <c r="O44" s="1" t="s">
        <v>81</v>
      </c>
      <c r="P44" s="1">
        <v>9</v>
      </c>
      <c r="Q44" s="5">
        <v>4.98</v>
      </c>
      <c r="R44" s="6">
        <v>0</v>
      </c>
      <c r="S44" s="7">
        <v>40422</v>
      </c>
      <c r="T44" s="1">
        <f>13-MONTH(S44)</f>
        <v>4</v>
      </c>
      <c r="U44" s="8">
        <f>(Q44+(Q44*R44))-(L44+(L44*M44))</f>
        <v>0.33000000000000007</v>
      </c>
      <c r="V44" s="56">
        <v>963600</v>
      </c>
      <c r="W44" s="56"/>
      <c r="X44" s="9" t="s">
        <v>977</v>
      </c>
      <c r="Y44" s="9" t="s">
        <v>977</v>
      </c>
      <c r="Z44" s="9">
        <f>U44*T44*730000*28.5%</f>
        <v>274626.00000000006</v>
      </c>
      <c r="AA44" s="9">
        <f>IF(MONTH(S44)&gt;=5,0,T44-8)</f>
        <v>0</v>
      </c>
      <c r="AB44" s="9">
        <v>650000</v>
      </c>
      <c r="AC44" s="26">
        <f>U44*AA44*AB44</f>
        <v>0</v>
      </c>
      <c r="AD44" s="9">
        <f>IF(AA44=0,T44,T44-AA44)</f>
        <v>4</v>
      </c>
      <c r="AE44" s="9">
        <v>730000</v>
      </c>
      <c r="AF44" s="9">
        <f>AE44*AD44*U44</f>
        <v>963600.0000000002</v>
      </c>
      <c r="AG44" s="26">
        <f>ROUND(AF44+AC44,0)</f>
        <v>963600</v>
      </c>
    </row>
    <row r="45" spans="1:33" ht="19.5" customHeight="1">
      <c r="A45" s="1">
        <f>COUNTIF($H$13:H45,H45)</f>
        <v>33</v>
      </c>
      <c r="B45" s="2" t="s">
        <v>388</v>
      </c>
      <c r="C45" s="3" t="s">
        <v>111</v>
      </c>
      <c r="D45" s="3" t="s">
        <v>389</v>
      </c>
      <c r="E45" s="3" t="s">
        <v>110</v>
      </c>
      <c r="F45" s="44">
        <f>IF(E45="Nam",DATEVALUE(D45),0)</f>
        <v>30466</v>
      </c>
      <c r="G45" s="79">
        <f>IF(E45="Nữ",DATEVALUE(D45),0)</f>
        <v>0</v>
      </c>
      <c r="H45" s="1">
        <v>1</v>
      </c>
      <c r="I45" s="81" t="s">
        <v>94</v>
      </c>
      <c r="J45" s="1" t="s">
        <v>75</v>
      </c>
      <c r="K45" s="1">
        <v>1</v>
      </c>
      <c r="L45" s="5">
        <v>1.86</v>
      </c>
      <c r="M45" s="6">
        <v>0</v>
      </c>
      <c r="N45" s="7">
        <v>39722</v>
      </c>
      <c r="O45" s="1" t="s">
        <v>75</v>
      </c>
      <c r="P45" s="1">
        <v>2</v>
      </c>
      <c r="Q45" s="5">
        <v>2.06</v>
      </c>
      <c r="R45" s="6">
        <v>0</v>
      </c>
      <c r="S45" s="7">
        <v>40452</v>
      </c>
      <c r="T45" s="1">
        <f>13-MONTH(S45)</f>
        <v>3</v>
      </c>
      <c r="U45" s="8">
        <f>(Q45+(Q45*R45))-(L45+(L45*M45))</f>
        <v>0.19999999999999996</v>
      </c>
      <c r="V45" s="56">
        <v>438000</v>
      </c>
      <c r="W45" s="56"/>
      <c r="X45" s="9" t="s">
        <v>1012</v>
      </c>
      <c r="Y45" s="9" t="s">
        <v>977</v>
      </c>
      <c r="Z45" s="9">
        <f>U45*T45*730000*28.5%</f>
        <v>124829.99999999996</v>
      </c>
      <c r="AA45" s="9">
        <f>IF(MONTH(S45)&gt;=5,0,T45-8)</f>
        <v>0</v>
      </c>
      <c r="AB45" s="9">
        <v>650000</v>
      </c>
      <c r="AC45" s="26">
        <f>U45*AA45*AB45</f>
        <v>0</v>
      </c>
      <c r="AD45" s="9">
        <f>IF(AA45=0,T45,T45-AA45)</f>
        <v>3</v>
      </c>
      <c r="AE45" s="9">
        <v>730000</v>
      </c>
      <c r="AF45" s="9">
        <f>AE45*AD45*U45</f>
        <v>437999.9999999999</v>
      </c>
      <c r="AG45" s="26">
        <f>ROUND(AF45+AC45,0)</f>
        <v>438000</v>
      </c>
    </row>
    <row r="46" spans="1:33" ht="19.5" customHeight="1">
      <c r="A46" s="1">
        <f>COUNTIF($H$13:H46,H46)</f>
        <v>34</v>
      </c>
      <c r="B46" s="2" t="s">
        <v>386</v>
      </c>
      <c r="C46" s="3" t="s">
        <v>183</v>
      </c>
      <c r="D46" s="3" t="s">
        <v>387</v>
      </c>
      <c r="E46" s="3" t="s">
        <v>110</v>
      </c>
      <c r="F46" s="44">
        <f>IF(E46="Nam",DATEVALUE(D46),0)</f>
        <v>30666</v>
      </c>
      <c r="G46" s="79">
        <f>IF(E46="Nữ",DATEVALUE(D46),0)</f>
        <v>0</v>
      </c>
      <c r="H46" s="1">
        <v>1</v>
      </c>
      <c r="I46" s="82" t="s">
        <v>94</v>
      </c>
      <c r="J46" s="1" t="s">
        <v>75</v>
      </c>
      <c r="K46" s="1">
        <v>3</v>
      </c>
      <c r="L46" s="5">
        <v>2.26</v>
      </c>
      <c r="M46" s="6">
        <v>0</v>
      </c>
      <c r="N46" s="7">
        <v>39722</v>
      </c>
      <c r="O46" s="1" t="s">
        <v>75</v>
      </c>
      <c r="P46" s="1">
        <v>4</v>
      </c>
      <c r="Q46" s="5">
        <v>2.46</v>
      </c>
      <c r="R46" s="6">
        <v>0</v>
      </c>
      <c r="S46" s="7">
        <v>40452</v>
      </c>
      <c r="T46" s="1">
        <f>13-MONTH(S46)</f>
        <v>3</v>
      </c>
      <c r="U46" s="8">
        <f>(Q46+(Q46*R46))-(L46+(L46*M46))</f>
        <v>0.20000000000000018</v>
      </c>
      <c r="V46" s="56">
        <v>438000</v>
      </c>
      <c r="W46" s="56"/>
      <c r="X46" s="9" t="s">
        <v>1012</v>
      </c>
      <c r="Y46" s="9" t="s">
        <v>977</v>
      </c>
      <c r="Z46" s="9">
        <f>U46*T46*730000*28.5%</f>
        <v>124830.0000000001</v>
      </c>
      <c r="AA46" s="9">
        <f>IF(MONTH(S46)&gt;=5,0,T46-8)</f>
        <v>0</v>
      </c>
      <c r="AB46" s="9">
        <v>650000</v>
      </c>
      <c r="AC46" s="26">
        <f>U46*AA46*AB46</f>
        <v>0</v>
      </c>
      <c r="AD46" s="9">
        <f>IF(AA46=0,T46,T46-AA46)</f>
        <v>3</v>
      </c>
      <c r="AE46" s="9">
        <v>730000</v>
      </c>
      <c r="AF46" s="9">
        <f>AE46*AD46*U46</f>
        <v>438000.0000000004</v>
      </c>
      <c r="AG46" s="26">
        <f>ROUND(AF46+AC46,0)</f>
        <v>438000</v>
      </c>
    </row>
    <row r="47" spans="1:33" ht="19.5" customHeight="1">
      <c r="A47" s="1">
        <f>COUNTIF($H$13:H47,H47)</f>
        <v>35</v>
      </c>
      <c r="B47" s="2" t="s">
        <v>202</v>
      </c>
      <c r="C47" s="3" t="s">
        <v>137</v>
      </c>
      <c r="D47" s="3" t="s">
        <v>391</v>
      </c>
      <c r="E47" s="3" t="s">
        <v>110</v>
      </c>
      <c r="F47" s="44">
        <f>IF(E47="Nam",DATEVALUE(D47),0)</f>
        <v>23220</v>
      </c>
      <c r="G47" s="79">
        <f>IF(E47="Nữ",DATEVALUE(D47),0)</f>
        <v>0</v>
      </c>
      <c r="H47" s="1">
        <v>1</v>
      </c>
      <c r="I47" s="82" t="s">
        <v>94</v>
      </c>
      <c r="J47" s="1" t="s">
        <v>79</v>
      </c>
      <c r="K47" s="1">
        <v>12</v>
      </c>
      <c r="L47" s="5">
        <v>3.63</v>
      </c>
      <c r="M47" s="6">
        <v>0</v>
      </c>
      <c r="N47" s="7">
        <v>39783</v>
      </c>
      <c r="O47" s="1" t="s">
        <v>79</v>
      </c>
      <c r="P47" s="1">
        <v>12</v>
      </c>
      <c r="Q47" s="5">
        <v>3.63</v>
      </c>
      <c r="R47" s="6">
        <v>0.05</v>
      </c>
      <c r="S47" s="7">
        <v>40513</v>
      </c>
      <c r="T47" s="1">
        <f>13-MONTH(S47)</f>
        <v>1</v>
      </c>
      <c r="U47" s="8">
        <f>(Q47+(Q47*R47))-(L47+(L47*M47))</f>
        <v>0.18149999999999977</v>
      </c>
      <c r="V47" s="56">
        <v>132495</v>
      </c>
      <c r="W47" s="56"/>
      <c r="X47" s="9" t="s">
        <v>977</v>
      </c>
      <c r="Y47" s="9" t="s">
        <v>977</v>
      </c>
      <c r="Z47" s="9">
        <f>U47*T47*730000*28.5%</f>
        <v>37761.074999999946</v>
      </c>
      <c r="AA47" s="9">
        <f>IF(MONTH(S47)&gt;=5,0,T47-8)</f>
        <v>0</v>
      </c>
      <c r="AB47" s="9">
        <v>650000</v>
      </c>
      <c r="AC47" s="26">
        <f>U47*AA47*AB47</f>
        <v>0</v>
      </c>
      <c r="AD47" s="9">
        <f>IF(AA47=0,T47,T47-AA47)</f>
        <v>1</v>
      </c>
      <c r="AE47" s="9">
        <v>730000</v>
      </c>
      <c r="AF47" s="9">
        <f>AE47*AD47*U47</f>
        <v>132494.99999999983</v>
      </c>
      <c r="AG47" s="26">
        <f>ROUND(AF47+AC47,0)</f>
        <v>132495</v>
      </c>
    </row>
    <row r="48" spans="1:33" ht="19.5" customHeight="1">
      <c r="A48" s="1">
        <f>COUNTIF($H$13:H48,H48)</f>
        <v>36</v>
      </c>
      <c r="B48" s="2" t="s">
        <v>251</v>
      </c>
      <c r="C48" s="23" t="s">
        <v>239</v>
      </c>
      <c r="D48" s="23" t="s">
        <v>394</v>
      </c>
      <c r="E48" s="23" t="s">
        <v>110</v>
      </c>
      <c r="F48" s="44">
        <f>IF(E48="Nam",DATEVALUE(D48),0)</f>
        <v>21754</v>
      </c>
      <c r="G48" s="79">
        <f>IF(E48="Nữ",DATEVALUE(D48),0)</f>
        <v>0</v>
      </c>
      <c r="H48" s="1">
        <v>1</v>
      </c>
      <c r="I48" s="81" t="s">
        <v>94</v>
      </c>
      <c r="J48" s="1" t="s">
        <v>79</v>
      </c>
      <c r="K48" s="1">
        <v>12</v>
      </c>
      <c r="L48" s="5">
        <v>3.63</v>
      </c>
      <c r="M48" s="6">
        <v>0.07</v>
      </c>
      <c r="N48" s="7">
        <v>40148</v>
      </c>
      <c r="O48" s="1" t="s">
        <v>79</v>
      </c>
      <c r="P48" s="1">
        <v>12</v>
      </c>
      <c r="Q48" s="5">
        <v>3.63</v>
      </c>
      <c r="R48" s="6">
        <v>0.08</v>
      </c>
      <c r="S48" s="7">
        <v>40513</v>
      </c>
      <c r="T48" s="1">
        <f>13-MONTH(S48)</f>
        <v>1</v>
      </c>
      <c r="U48" s="8">
        <f>(Q48+(Q48*R48))-(L48+(L48*M48))</f>
        <v>0.03629999999999978</v>
      </c>
      <c r="V48" s="56">
        <v>26499</v>
      </c>
      <c r="W48" s="56"/>
      <c r="X48" s="9" t="s">
        <v>977</v>
      </c>
      <c r="Y48" s="9" t="s">
        <v>977</v>
      </c>
      <c r="Z48" s="9">
        <f>U48*T48*730000*28.5%</f>
        <v>7552.214999999953</v>
      </c>
      <c r="AA48" s="9">
        <f>IF(MONTH(S48)&gt;=5,0,T48-8)</f>
        <v>0</v>
      </c>
      <c r="AB48" s="9">
        <v>650000</v>
      </c>
      <c r="AC48" s="26">
        <f>U48*AA48*AB48</f>
        <v>0</v>
      </c>
      <c r="AD48" s="9">
        <f>IF(AA48=0,T48,T48-AA48)</f>
        <v>1</v>
      </c>
      <c r="AE48" s="9">
        <v>730000</v>
      </c>
      <c r="AF48" s="9">
        <f>AE48*AD48*U48</f>
        <v>26498.999999999836</v>
      </c>
      <c r="AG48" s="26">
        <f>ROUND(AF48+AC48,0)</f>
        <v>26499</v>
      </c>
    </row>
    <row r="49" spans="1:33" ht="19.5" customHeight="1">
      <c r="A49" s="1">
        <f>COUNTIF($H$13:H49,H49)</f>
        <v>37</v>
      </c>
      <c r="B49" s="2" t="s">
        <v>232</v>
      </c>
      <c r="C49" s="3" t="s">
        <v>130</v>
      </c>
      <c r="D49" s="3" t="s">
        <v>393</v>
      </c>
      <c r="E49" s="3" t="s">
        <v>110</v>
      </c>
      <c r="F49" s="44">
        <f>IF(E49="Nam",DATEVALUE(D49),0)</f>
        <v>23670</v>
      </c>
      <c r="G49" s="79">
        <f>IF(E49="Nữ",DATEVALUE(D49),0)</f>
        <v>0</v>
      </c>
      <c r="H49" s="1">
        <v>1</v>
      </c>
      <c r="I49" s="82" t="s">
        <v>94</v>
      </c>
      <c r="J49" s="1" t="s">
        <v>79</v>
      </c>
      <c r="K49" s="1">
        <v>12</v>
      </c>
      <c r="L49" s="5">
        <v>3.63</v>
      </c>
      <c r="M49" s="6">
        <v>0.08</v>
      </c>
      <c r="N49" s="7">
        <v>40148</v>
      </c>
      <c r="O49" s="1" t="s">
        <v>79</v>
      </c>
      <c r="P49" s="1">
        <v>12</v>
      </c>
      <c r="Q49" s="5">
        <v>3.63</v>
      </c>
      <c r="R49" s="6">
        <v>0.09</v>
      </c>
      <c r="S49" s="7">
        <v>40513</v>
      </c>
      <c r="T49" s="1">
        <f>13-MONTH(S49)</f>
        <v>1</v>
      </c>
      <c r="U49" s="8">
        <f>(Q49+(Q49*R49))-(L49+(L49*M49))</f>
        <v>0.03629999999999978</v>
      </c>
      <c r="V49" s="56">
        <v>26499</v>
      </c>
      <c r="W49" s="56"/>
      <c r="X49" s="9" t="s">
        <v>977</v>
      </c>
      <c r="Y49" s="9" t="s">
        <v>977</v>
      </c>
      <c r="Z49" s="9">
        <f>U49*T49*730000*28.5%</f>
        <v>7552.214999999953</v>
      </c>
      <c r="AA49" s="9">
        <f>IF(MONTH(S49)&gt;=5,0,T49-8)</f>
        <v>0</v>
      </c>
      <c r="AB49" s="9">
        <v>650000</v>
      </c>
      <c r="AC49" s="26">
        <f>U49*AA49*AB49</f>
        <v>0</v>
      </c>
      <c r="AD49" s="9">
        <f>IF(AA49=0,T49,T49-AA49)</f>
        <v>1</v>
      </c>
      <c r="AE49" s="9">
        <v>730000</v>
      </c>
      <c r="AF49" s="9">
        <f>AE49*AD49*U49</f>
        <v>26498.999999999836</v>
      </c>
      <c r="AG49" s="26">
        <f>ROUND(AF49+AC49,0)</f>
        <v>26499</v>
      </c>
    </row>
    <row r="50" spans="1:33" ht="19.5" customHeight="1">
      <c r="A50" s="1">
        <f>COUNTIF($H$13:H50,H50)</f>
        <v>38</v>
      </c>
      <c r="B50" s="2" t="s">
        <v>154</v>
      </c>
      <c r="C50" s="3" t="s">
        <v>271</v>
      </c>
      <c r="D50" s="3" t="s">
        <v>395</v>
      </c>
      <c r="E50" s="3" t="s">
        <v>110</v>
      </c>
      <c r="F50" s="44">
        <f>IF(E50="Nam",DATEVALUE(D50),0)</f>
        <v>22155</v>
      </c>
      <c r="G50" s="79">
        <f>IF(E50="Nữ",DATEVALUE(D50),0)</f>
        <v>0</v>
      </c>
      <c r="H50" s="1">
        <v>1</v>
      </c>
      <c r="I50" s="82" t="s">
        <v>94</v>
      </c>
      <c r="J50" s="1" t="s">
        <v>79</v>
      </c>
      <c r="K50" s="1">
        <v>12</v>
      </c>
      <c r="L50" s="5">
        <v>3.63</v>
      </c>
      <c r="M50" s="6">
        <v>0.08</v>
      </c>
      <c r="N50" s="7">
        <v>40148</v>
      </c>
      <c r="O50" s="1" t="s">
        <v>79</v>
      </c>
      <c r="P50" s="1">
        <v>12</v>
      </c>
      <c r="Q50" s="5">
        <v>3.63</v>
      </c>
      <c r="R50" s="6">
        <v>0.09</v>
      </c>
      <c r="S50" s="7">
        <v>40513</v>
      </c>
      <c r="T50" s="1">
        <f>13-MONTH(S50)</f>
        <v>1</v>
      </c>
      <c r="U50" s="8">
        <f>(Q50+(Q50*R50))-(L50+(L50*M50))</f>
        <v>0.03629999999999978</v>
      </c>
      <c r="V50" s="56">
        <v>26499</v>
      </c>
      <c r="W50" s="56"/>
      <c r="X50" s="9" t="s">
        <v>977</v>
      </c>
      <c r="Y50" s="9" t="s">
        <v>977</v>
      </c>
      <c r="Z50" s="9">
        <f>U50*T50*730000*28.5%</f>
        <v>7552.214999999953</v>
      </c>
      <c r="AA50" s="9">
        <f>IF(MONTH(S50)&gt;=5,0,T50-8)</f>
        <v>0</v>
      </c>
      <c r="AB50" s="9">
        <v>650000</v>
      </c>
      <c r="AC50" s="26">
        <f>U50*AA50*AB50</f>
        <v>0</v>
      </c>
      <c r="AD50" s="9">
        <f>IF(AA50=0,T50,T50-AA50)</f>
        <v>1</v>
      </c>
      <c r="AE50" s="9">
        <v>730000</v>
      </c>
      <c r="AF50" s="9">
        <f>AE50*AD50*U50</f>
        <v>26498.999999999836</v>
      </c>
      <c r="AG50" s="26">
        <f>ROUND(AF50+AC50,0)</f>
        <v>26499</v>
      </c>
    </row>
    <row r="51" spans="1:33" ht="19.5" customHeight="1">
      <c r="A51" s="1">
        <f>COUNTIF($H$13:H51,H51)</f>
        <v>39</v>
      </c>
      <c r="B51" s="2" t="s">
        <v>224</v>
      </c>
      <c r="C51" s="3" t="s">
        <v>277</v>
      </c>
      <c r="D51" s="3" t="s">
        <v>396</v>
      </c>
      <c r="E51" s="3" t="s">
        <v>110</v>
      </c>
      <c r="F51" s="44">
        <f>IF(E51="Nam",DATEVALUE(D51),0)</f>
        <v>21843</v>
      </c>
      <c r="G51" s="79">
        <f>IF(E51="Nữ",DATEVALUE(D51),0)</f>
        <v>0</v>
      </c>
      <c r="H51" s="1">
        <v>1</v>
      </c>
      <c r="I51" s="81" t="s">
        <v>94</v>
      </c>
      <c r="J51" s="1" t="s">
        <v>79</v>
      </c>
      <c r="K51" s="1">
        <v>12</v>
      </c>
      <c r="L51" s="5">
        <v>3.63</v>
      </c>
      <c r="M51" s="6">
        <v>0.1</v>
      </c>
      <c r="N51" s="7">
        <v>40148</v>
      </c>
      <c r="O51" s="1" t="s">
        <v>79</v>
      </c>
      <c r="P51" s="1">
        <v>12</v>
      </c>
      <c r="Q51" s="5">
        <v>3.63</v>
      </c>
      <c r="R51" s="6">
        <v>0.11</v>
      </c>
      <c r="S51" s="7">
        <v>40513</v>
      </c>
      <c r="T51" s="1">
        <f>13-MONTH(S51)</f>
        <v>1</v>
      </c>
      <c r="U51" s="8">
        <f>(Q51+(Q51*R51))-(L51+(L51*M51))</f>
        <v>0.03630000000000022</v>
      </c>
      <c r="V51" s="56">
        <v>26499</v>
      </c>
      <c r="W51" s="56"/>
      <c r="X51" s="9" t="s">
        <v>977</v>
      </c>
      <c r="Y51" s="9" t="s">
        <v>977</v>
      </c>
      <c r="Z51" s="9">
        <f>U51*T51*730000*28.5%</f>
        <v>7552.215000000045</v>
      </c>
      <c r="AA51" s="9">
        <f>IF(MONTH(S51)&gt;=5,0,T51-8)</f>
        <v>0</v>
      </c>
      <c r="AB51" s="9">
        <v>650000</v>
      </c>
      <c r="AC51" s="26">
        <f>U51*AA51*AB51</f>
        <v>0</v>
      </c>
      <c r="AD51" s="9">
        <f>IF(AA51=0,T51,T51-AA51)</f>
        <v>1</v>
      </c>
      <c r="AE51" s="9">
        <v>730000</v>
      </c>
      <c r="AF51" s="9">
        <f>AE51*AD51*U51</f>
        <v>26499.00000000016</v>
      </c>
      <c r="AG51" s="26">
        <f>ROUND(AF51+AC51,0)</f>
        <v>26499</v>
      </c>
    </row>
    <row r="52" spans="1:33" ht="19.5" customHeight="1">
      <c r="A52" s="1">
        <f>COUNTIF($H$13:H52,H52)</f>
        <v>40</v>
      </c>
      <c r="B52" s="2" t="s">
        <v>175</v>
      </c>
      <c r="C52" s="23" t="s">
        <v>128</v>
      </c>
      <c r="D52" s="23" t="s">
        <v>390</v>
      </c>
      <c r="E52" s="23" t="s">
        <v>1045</v>
      </c>
      <c r="F52" s="44">
        <f>IF(E52="Nam",DATEVALUE(D52),0)</f>
        <v>0</v>
      </c>
      <c r="G52" s="79">
        <f>IF(E52="Nữ",DATEVALUE(D52),0)</f>
        <v>23030</v>
      </c>
      <c r="H52" s="1">
        <v>1</v>
      </c>
      <c r="I52" s="81" t="s">
        <v>94</v>
      </c>
      <c r="J52" s="1" t="s">
        <v>79</v>
      </c>
      <c r="K52" s="1">
        <v>12</v>
      </c>
      <c r="L52" s="5">
        <v>3.63</v>
      </c>
      <c r="M52" s="6">
        <v>0.11</v>
      </c>
      <c r="N52" s="7">
        <v>40148</v>
      </c>
      <c r="O52" s="1" t="s">
        <v>79</v>
      </c>
      <c r="P52" s="1">
        <v>12</v>
      </c>
      <c r="Q52" s="5">
        <v>3.63</v>
      </c>
      <c r="R52" s="6">
        <v>0.12</v>
      </c>
      <c r="S52" s="7">
        <v>40513</v>
      </c>
      <c r="T52" s="1">
        <f>13-MONTH(S52)</f>
        <v>1</v>
      </c>
      <c r="U52" s="8">
        <f>(Q52+(Q52*R52))-(L52+(L52*M52))</f>
        <v>0.03629999999999978</v>
      </c>
      <c r="V52" s="56">
        <v>26499</v>
      </c>
      <c r="W52" s="56"/>
      <c r="X52" s="9" t="s">
        <v>977</v>
      </c>
      <c r="Y52" s="9" t="s">
        <v>977</v>
      </c>
      <c r="Z52" s="9">
        <f>U52*T52*730000*28.5%</f>
        <v>7552.214999999953</v>
      </c>
      <c r="AA52" s="9">
        <f>IF(MONTH(S52)&gt;=5,0,T52-8)</f>
        <v>0</v>
      </c>
      <c r="AB52" s="9">
        <v>650000</v>
      </c>
      <c r="AC52" s="26">
        <f>U52*AA52*AB52</f>
        <v>0</v>
      </c>
      <c r="AD52" s="9">
        <f>IF(AA52=0,T52,T52-AA52)</f>
        <v>1</v>
      </c>
      <c r="AE52" s="9">
        <v>730000</v>
      </c>
      <c r="AF52" s="9">
        <f>AE52*AD52*U52</f>
        <v>26498.999999999836</v>
      </c>
      <c r="AG52" s="26">
        <f>ROUND(AF52+AC52,0)</f>
        <v>26499</v>
      </c>
    </row>
    <row r="53" spans="1:33" ht="19.5" customHeight="1">
      <c r="A53" s="1">
        <f>COUNTIF($H$13:H53,H53)</f>
        <v>41</v>
      </c>
      <c r="B53" s="2" t="s">
        <v>119</v>
      </c>
      <c r="C53" s="3" t="s">
        <v>231</v>
      </c>
      <c r="D53" s="3" t="s">
        <v>392</v>
      </c>
      <c r="E53" s="3" t="s">
        <v>1045</v>
      </c>
      <c r="F53" s="44">
        <f>IF(E53="Nam",DATEVALUE(D53),0)</f>
        <v>0</v>
      </c>
      <c r="G53" s="79">
        <f>IF(E53="Nữ",DATEVALUE(D53),0)</f>
        <v>21597</v>
      </c>
      <c r="H53" s="1">
        <v>1</v>
      </c>
      <c r="I53" s="82" t="s">
        <v>94</v>
      </c>
      <c r="J53" s="1" t="s">
        <v>79</v>
      </c>
      <c r="K53" s="1">
        <v>12</v>
      </c>
      <c r="L53" s="5">
        <v>3.63</v>
      </c>
      <c r="M53" s="6">
        <v>0.12</v>
      </c>
      <c r="N53" s="7">
        <v>40148</v>
      </c>
      <c r="O53" s="1" t="s">
        <v>79</v>
      </c>
      <c r="P53" s="1">
        <v>12</v>
      </c>
      <c r="Q53" s="5">
        <v>3.63</v>
      </c>
      <c r="R53" s="6">
        <v>0.13</v>
      </c>
      <c r="S53" s="7">
        <v>40513</v>
      </c>
      <c r="T53" s="1">
        <f>13-MONTH(S53)</f>
        <v>1</v>
      </c>
      <c r="U53" s="8">
        <f>(Q53+(Q53*R53))-(L53+(L53*M53))</f>
        <v>0.03629999999999978</v>
      </c>
      <c r="V53" s="56">
        <v>26499</v>
      </c>
      <c r="W53" s="56"/>
      <c r="X53" s="9" t="s">
        <v>977</v>
      </c>
      <c r="Y53" s="9" t="s">
        <v>977</v>
      </c>
      <c r="Z53" s="9">
        <f>U53*T53*730000*28.5%</f>
        <v>7552.214999999953</v>
      </c>
      <c r="AA53" s="9">
        <f>IF(MONTH(S53)&gt;=5,0,T53-8)</f>
        <v>0</v>
      </c>
      <c r="AB53" s="9">
        <v>650000</v>
      </c>
      <c r="AC53" s="26">
        <f>U53*AA53*AB53</f>
        <v>0</v>
      </c>
      <c r="AD53" s="9">
        <f>IF(AA53=0,T53,T53-AA53)</f>
        <v>1</v>
      </c>
      <c r="AE53" s="9">
        <v>730000</v>
      </c>
      <c r="AF53" s="9">
        <f>AE53*AD53*U53</f>
        <v>26498.999999999836</v>
      </c>
      <c r="AG53" s="26">
        <f>ROUND(AF53+AC53,0)</f>
        <v>26499</v>
      </c>
    </row>
    <row r="54" spans="1:33" ht="19.5" customHeight="1">
      <c r="A54" s="1">
        <f>COUNTIF($H$13:H54,H54)</f>
        <v>42</v>
      </c>
      <c r="B54" s="2" t="s">
        <v>147</v>
      </c>
      <c r="C54" s="23" t="s">
        <v>397</v>
      </c>
      <c r="D54" s="23" t="s">
        <v>398</v>
      </c>
      <c r="E54" s="23" t="s">
        <v>110</v>
      </c>
      <c r="F54" s="44">
        <f>IF(E54="Nam",DATEVALUE(D54),0)</f>
        <v>21753</v>
      </c>
      <c r="G54" s="79">
        <f>IF(E54="Nữ",DATEVALUE(D54),0)</f>
        <v>0</v>
      </c>
      <c r="H54" s="1">
        <v>1</v>
      </c>
      <c r="I54" s="81" t="s">
        <v>399</v>
      </c>
      <c r="J54" s="1" t="s">
        <v>95</v>
      </c>
      <c r="K54" s="1">
        <v>12</v>
      </c>
      <c r="L54" s="5">
        <v>3.48</v>
      </c>
      <c r="M54" s="6">
        <v>0.09</v>
      </c>
      <c r="N54" s="7">
        <v>39814</v>
      </c>
      <c r="O54" s="1" t="s">
        <v>95</v>
      </c>
      <c r="P54" s="1">
        <v>12</v>
      </c>
      <c r="Q54" s="5">
        <v>3.48</v>
      </c>
      <c r="R54" s="6">
        <v>0.1</v>
      </c>
      <c r="S54" s="7">
        <v>40179</v>
      </c>
      <c r="T54" s="1">
        <f>13-MONTH(S54)</f>
        <v>12</v>
      </c>
      <c r="U54" s="8">
        <f>(Q54+(Q54*R54))-(L54+(L54*M54))</f>
        <v>0.03479999999999972</v>
      </c>
      <c r="V54" s="56">
        <v>293712</v>
      </c>
      <c r="W54" s="56"/>
      <c r="X54" s="9" t="s">
        <v>995</v>
      </c>
      <c r="Y54" s="9" t="s">
        <v>995</v>
      </c>
      <c r="Z54" s="9">
        <f>U54*T54*730000*28.5%</f>
        <v>86881.6799999993</v>
      </c>
      <c r="AA54" s="9">
        <f>IF(MONTH(S54)&gt;=5,0,T54-8)</f>
        <v>4</v>
      </c>
      <c r="AB54" s="9">
        <v>650000</v>
      </c>
      <c r="AC54" s="26">
        <f>U54*AA54*AB54</f>
        <v>90479.99999999927</v>
      </c>
      <c r="AD54" s="9">
        <f>IF(AA54=0,T54,T54-AA54)</f>
        <v>8</v>
      </c>
      <c r="AE54" s="9">
        <v>730000</v>
      </c>
      <c r="AF54" s="9">
        <f>AE54*AD54*U54</f>
        <v>203231.99999999837</v>
      </c>
      <c r="AG54" s="26">
        <f>ROUND(AF54+AC54,0)</f>
        <v>293712</v>
      </c>
    </row>
    <row r="55" spans="1:33" ht="19.5" customHeight="1">
      <c r="A55" s="1">
        <f>COUNTIF($H$13:H55,H55)</f>
        <v>1</v>
      </c>
      <c r="B55" s="2" t="s">
        <v>147</v>
      </c>
      <c r="C55" s="23" t="s">
        <v>228</v>
      </c>
      <c r="D55" s="23" t="s">
        <v>403</v>
      </c>
      <c r="E55" s="23" t="s">
        <v>110</v>
      </c>
      <c r="F55" s="44">
        <f>IF(E55="Nam",DATEVALUE(D55),0)</f>
        <v>20935</v>
      </c>
      <c r="G55" s="79">
        <f>IF(E55="Nữ",DATEVALUE(D55),0)</f>
        <v>0</v>
      </c>
      <c r="H55" s="1">
        <v>2</v>
      </c>
      <c r="I55" s="81" t="s">
        <v>309</v>
      </c>
      <c r="J55" s="1" t="s">
        <v>85</v>
      </c>
      <c r="K55" s="1">
        <v>3</v>
      </c>
      <c r="L55" s="5">
        <v>5.08</v>
      </c>
      <c r="M55" s="6">
        <v>0</v>
      </c>
      <c r="N55" s="7">
        <v>39417</v>
      </c>
      <c r="O55" s="1" t="s">
        <v>85</v>
      </c>
      <c r="P55" s="1">
        <v>4</v>
      </c>
      <c r="Q55" s="5">
        <v>5.42</v>
      </c>
      <c r="R55" s="6">
        <v>0</v>
      </c>
      <c r="S55" s="7">
        <v>40513</v>
      </c>
      <c r="T55" s="1">
        <f>13-MONTH(S55)</f>
        <v>1</v>
      </c>
      <c r="U55" s="8">
        <f>(Q55+(Q55*R55))-(L55+(L55*M55))</f>
        <v>0.33999999999999986</v>
      </c>
      <c r="V55" s="56">
        <v>248200</v>
      </c>
      <c r="W55" s="56"/>
      <c r="X55" s="9" t="s">
        <v>925</v>
      </c>
      <c r="Y55" s="9" t="s">
        <v>925</v>
      </c>
      <c r="Z55" s="9">
        <f>U55*T55*730000*28.5%</f>
        <v>70736.99999999996</v>
      </c>
      <c r="AA55" s="9">
        <f>IF(MONTH(S55)&gt;=5,0,T55-8)</f>
        <v>0</v>
      </c>
      <c r="AB55" s="9">
        <v>650000</v>
      </c>
      <c r="AC55" s="26">
        <f>U55*AA55*AB55</f>
        <v>0</v>
      </c>
      <c r="AD55" s="9">
        <f>IF(AA55=0,T55,T55-AA55)</f>
        <v>1</v>
      </c>
      <c r="AE55" s="9">
        <v>730000</v>
      </c>
      <c r="AF55" s="9">
        <f>AE55*AD55*U55</f>
        <v>248199.99999999988</v>
      </c>
      <c r="AG55" s="26">
        <f>ROUND(AF55+AC55,0)</f>
        <v>248200</v>
      </c>
    </row>
    <row r="56" spans="1:33" ht="19.5" customHeight="1">
      <c r="A56" s="1">
        <f>COUNTIF($H$13:H56,H56)</f>
        <v>2</v>
      </c>
      <c r="B56" s="2" t="s">
        <v>237</v>
      </c>
      <c r="C56" s="23" t="s">
        <v>83</v>
      </c>
      <c r="D56" s="23" t="s">
        <v>402</v>
      </c>
      <c r="E56" s="23" t="s">
        <v>110</v>
      </c>
      <c r="F56" s="44">
        <f>IF(E56="Nam",DATEVALUE(D56),0)</f>
        <v>19428</v>
      </c>
      <c r="G56" s="79">
        <f>IF(E56="Nữ",DATEVALUE(D56),0)</f>
        <v>0</v>
      </c>
      <c r="H56" s="1">
        <v>2</v>
      </c>
      <c r="I56" s="81" t="s">
        <v>309</v>
      </c>
      <c r="J56" s="1" t="s">
        <v>85</v>
      </c>
      <c r="K56" s="1">
        <v>4</v>
      </c>
      <c r="L56" s="5">
        <v>5.42</v>
      </c>
      <c r="M56" s="6">
        <v>0</v>
      </c>
      <c r="N56" s="7">
        <v>39356</v>
      </c>
      <c r="O56" s="1" t="s">
        <v>85</v>
      </c>
      <c r="P56" s="1">
        <v>5</v>
      </c>
      <c r="Q56" s="5">
        <v>5.76</v>
      </c>
      <c r="R56" s="6">
        <v>0</v>
      </c>
      <c r="S56" s="7">
        <v>40452</v>
      </c>
      <c r="T56" s="1">
        <f>13-MONTH(S56)</f>
        <v>3</v>
      </c>
      <c r="U56" s="8">
        <f>(Q56+(Q56*R56))-(L56+(L56*M56))</f>
        <v>0.33999999999999986</v>
      </c>
      <c r="V56" s="56">
        <v>744600</v>
      </c>
      <c r="W56" s="56"/>
      <c r="X56" s="9" t="s">
        <v>925</v>
      </c>
      <c r="Y56" s="9" t="s">
        <v>925</v>
      </c>
      <c r="Z56" s="9">
        <f>U56*T56*730000*28.5%</f>
        <v>212210.99999999988</v>
      </c>
      <c r="AA56" s="9">
        <f>IF(MONTH(S56)&gt;=5,0,T56-8)</f>
        <v>0</v>
      </c>
      <c r="AB56" s="9">
        <v>650000</v>
      </c>
      <c r="AC56" s="26">
        <f>U56*AA56*AB56</f>
        <v>0</v>
      </c>
      <c r="AD56" s="9">
        <f>IF(AA56=0,T56,T56-AA56)</f>
        <v>3</v>
      </c>
      <c r="AE56" s="9">
        <v>730000</v>
      </c>
      <c r="AF56" s="9">
        <f>AE56*AD56*U56</f>
        <v>744599.9999999997</v>
      </c>
      <c r="AG56" s="26">
        <f>ROUND(AF56+AC56,0)</f>
        <v>744600</v>
      </c>
    </row>
    <row r="57" spans="1:33" ht="19.5" customHeight="1">
      <c r="A57" s="1">
        <f>COUNTIF($H$13:H57,H57)</f>
        <v>3</v>
      </c>
      <c r="B57" s="2" t="s">
        <v>400</v>
      </c>
      <c r="C57" s="3" t="s">
        <v>185</v>
      </c>
      <c r="D57" s="3" t="s">
        <v>401</v>
      </c>
      <c r="E57" s="3" t="s">
        <v>110</v>
      </c>
      <c r="F57" s="44">
        <f>IF(E57="Nam",DATEVALUE(D57),0)</f>
        <v>30609</v>
      </c>
      <c r="G57" s="79">
        <f>IF(E57="Nữ",DATEVALUE(D57),0)</f>
        <v>0</v>
      </c>
      <c r="H57" s="1">
        <v>2</v>
      </c>
      <c r="I57" s="81" t="s">
        <v>309</v>
      </c>
      <c r="J57" s="1" t="s">
        <v>77</v>
      </c>
      <c r="K57" s="1">
        <v>1</v>
      </c>
      <c r="L57" s="5">
        <v>2.34</v>
      </c>
      <c r="M57" s="6">
        <v>0</v>
      </c>
      <c r="N57" s="7">
        <v>39264</v>
      </c>
      <c r="O57" s="1" t="s">
        <v>77</v>
      </c>
      <c r="P57" s="1">
        <v>2</v>
      </c>
      <c r="Q57" s="5">
        <v>2.67</v>
      </c>
      <c r="R57" s="6">
        <v>0</v>
      </c>
      <c r="S57" s="7">
        <v>40360</v>
      </c>
      <c r="T57" s="1">
        <f>13-MONTH(S57)</f>
        <v>6</v>
      </c>
      <c r="U57" s="8">
        <f>(Q57+(Q57*R57))-(L57+(L57*M57))</f>
        <v>0.33000000000000007</v>
      </c>
      <c r="V57" s="56">
        <v>1445400</v>
      </c>
      <c r="W57" s="56"/>
      <c r="X57" s="9" t="s">
        <v>925</v>
      </c>
      <c r="Y57" s="9" t="s">
        <v>925</v>
      </c>
      <c r="Z57" s="9">
        <f>U57*T57*730000*28.5%</f>
        <v>411939.00000000006</v>
      </c>
      <c r="AA57" s="9">
        <f>IF(MONTH(S57)&gt;=5,0,T57-8)</f>
        <v>0</v>
      </c>
      <c r="AB57" s="9">
        <v>650000</v>
      </c>
      <c r="AC57" s="26">
        <f>U57*AA57*AB57</f>
        <v>0</v>
      </c>
      <c r="AD57" s="9">
        <f>IF(AA57=0,T57,T57-AA57)</f>
        <v>6</v>
      </c>
      <c r="AE57" s="9">
        <v>730000</v>
      </c>
      <c r="AF57" s="9">
        <f>AE57*AD57*U57</f>
        <v>1445400.0000000002</v>
      </c>
      <c r="AG57" s="26">
        <f>ROUND(AF57+AC57,0)</f>
        <v>1445400</v>
      </c>
    </row>
    <row r="58" spans="1:33" ht="19.5" customHeight="1">
      <c r="A58" s="1">
        <f>COUNTIF($H$13:H58,H58)</f>
        <v>4</v>
      </c>
      <c r="B58" s="2" t="s">
        <v>209</v>
      </c>
      <c r="C58" s="3" t="s">
        <v>276</v>
      </c>
      <c r="D58" s="3" t="s">
        <v>868</v>
      </c>
      <c r="E58" s="3" t="s">
        <v>110</v>
      </c>
      <c r="F58" s="44">
        <f>IF(E58="Nam",DATEVALUE(D58),0)</f>
        <v>20748</v>
      </c>
      <c r="G58" s="79">
        <f>IF(E58="Nữ",DATEVALUE(D58),0)</f>
        <v>0</v>
      </c>
      <c r="H58" s="1">
        <v>2</v>
      </c>
      <c r="I58" s="81" t="s">
        <v>309</v>
      </c>
      <c r="J58" s="1" t="s">
        <v>85</v>
      </c>
      <c r="K58" s="1">
        <v>7</v>
      </c>
      <c r="L58" s="5">
        <v>6.44</v>
      </c>
      <c r="M58" s="6">
        <v>0</v>
      </c>
      <c r="N58" s="7">
        <v>39783</v>
      </c>
      <c r="O58" s="1" t="s">
        <v>85</v>
      </c>
      <c r="P58" s="1">
        <v>8</v>
      </c>
      <c r="Q58" s="5">
        <v>6.78</v>
      </c>
      <c r="R58" s="6">
        <v>0</v>
      </c>
      <c r="S58" s="7">
        <v>40513</v>
      </c>
      <c r="T58" s="1">
        <f>13-MONTH(S58)</f>
        <v>1</v>
      </c>
      <c r="U58" s="8">
        <f>(Q58+(Q58*R58))-(L58+(L58*M58))</f>
        <v>0.33999999999999986</v>
      </c>
      <c r="V58" s="56">
        <v>248200</v>
      </c>
      <c r="W58" s="56"/>
      <c r="X58" s="9" t="s">
        <v>925</v>
      </c>
      <c r="Y58" s="9" t="s">
        <v>925</v>
      </c>
      <c r="Z58" s="9">
        <f>U58*T58*730000*28.5%</f>
        <v>70736.99999999996</v>
      </c>
      <c r="AA58" s="9">
        <f>IF(MONTH(S58)&gt;=5,0,T58-8)</f>
        <v>0</v>
      </c>
      <c r="AB58" s="9">
        <v>650000</v>
      </c>
      <c r="AC58" s="26">
        <f>U58*AA58*AB58</f>
        <v>0</v>
      </c>
      <c r="AD58" s="9">
        <f>IF(AA58=0,T58,T58-AA58)</f>
        <v>1</v>
      </c>
      <c r="AE58" s="9">
        <v>730000</v>
      </c>
      <c r="AF58" s="9">
        <f>AE58*AD58*U58</f>
        <v>248199.99999999988</v>
      </c>
      <c r="AG58" s="26">
        <f>ROUND(AF58+AC58,0)</f>
        <v>248200</v>
      </c>
    </row>
    <row r="59" spans="1:33" ht="19.5" customHeight="1">
      <c r="A59" s="1">
        <f>COUNTIF($H$13:H59,H59)</f>
        <v>5</v>
      </c>
      <c r="B59" s="2" t="s">
        <v>404</v>
      </c>
      <c r="C59" s="3" t="s">
        <v>80</v>
      </c>
      <c r="D59" s="3" t="s">
        <v>405</v>
      </c>
      <c r="E59" s="3" t="s">
        <v>1045</v>
      </c>
      <c r="F59" s="44">
        <f>IF(E59="Nam",DATEVALUE(D59),0)</f>
        <v>0</v>
      </c>
      <c r="G59" s="79">
        <f>IF(E59="Nữ",DATEVALUE(D59),0)</f>
        <v>29736</v>
      </c>
      <c r="H59" s="1">
        <v>2</v>
      </c>
      <c r="I59" s="81" t="s">
        <v>32</v>
      </c>
      <c r="J59" s="1" t="s">
        <v>75</v>
      </c>
      <c r="K59" s="1">
        <v>3</v>
      </c>
      <c r="L59" s="5">
        <v>2.26</v>
      </c>
      <c r="M59" s="6">
        <v>0</v>
      </c>
      <c r="N59" s="7">
        <v>39448</v>
      </c>
      <c r="O59" s="1" t="s">
        <v>75</v>
      </c>
      <c r="P59" s="1">
        <v>4</v>
      </c>
      <c r="Q59" s="5">
        <v>2.46</v>
      </c>
      <c r="R59" s="6">
        <v>0</v>
      </c>
      <c r="S59" s="7">
        <v>40179</v>
      </c>
      <c r="T59" s="1">
        <f>13-MONTH(S59)</f>
        <v>12</v>
      </c>
      <c r="U59" s="8">
        <f>(Q59+(Q59*R59))-(L59+(L59*M59))</f>
        <v>0.20000000000000018</v>
      </c>
      <c r="V59" s="56">
        <v>1688000</v>
      </c>
      <c r="W59" s="56"/>
      <c r="X59" s="9" t="s">
        <v>1020</v>
      </c>
      <c r="Y59" s="9" t="s">
        <v>1021</v>
      </c>
      <c r="Z59" s="9">
        <f>U59*T59*730000*28.5%</f>
        <v>499320.0000000004</v>
      </c>
      <c r="AA59" s="9">
        <f>IF(MONTH(S59)&gt;=5,0,T59-8)</f>
        <v>4</v>
      </c>
      <c r="AB59" s="9">
        <v>650000</v>
      </c>
      <c r="AC59" s="26">
        <f>U59*AA59*AB59</f>
        <v>520000.00000000047</v>
      </c>
      <c r="AD59" s="9">
        <f>IF(AA59=0,T59,T59-AA59)</f>
        <v>8</v>
      </c>
      <c r="AE59" s="9">
        <v>730000</v>
      </c>
      <c r="AF59" s="9">
        <f>AE59*AD59*U59</f>
        <v>1168000.000000001</v>
      </c>
      <c r="AG59" s="26">
        <f>ROUND(AF59+AC59,0)</f>
        <v>1688000</v>
      </c>
    </row>
    <row r="60" spans="1:33" ht="19.5" customHeight="1">
      <c r="A60" s="1">
        <f>COUNTIF($H$13:H60,H60)</f>
        <v>6</v>
      </c>
      <c r="B60" s="2" t="s">
        <v>406</v>
      </c>
      <c r="C60" s="3" t="s">
        <v>182</v>
      </c>
      <c r="D60" s="3" t="s">
        <v>407</v>
      </c>
      <c r="E60" s="3" t="s">
        <v>110</v>
      </c>
      <c r="F60" s="44">
        <f>IF(E60="Nam",DATEVALUE(D60),0)</f>
        <v>29144</v>
      </c>
      <c r="G60" s="79">
        <f>IF(E60="Nữ",DATEVALUE(D60),0)</f>
        <v>0</v>
      </c>
      <c r="H60" s="1">
        <v>2</v>
      </c>
      <c r="I60" s="81" t="s">
        <v>32</v>
      </c>
      <c r="J60" s="1" t="s">
        <v>77</v>
      </c>
      <c r="K60" s="1">
        <v>2</v>
      </c>
      <c r="L60" s="5">
        <v>2.67</v>
      </c>
      <c r="M60" s="6">
        <v>0</v>
      </c>
      <c r="N60" s="7">
        <v>39356</v>
      </c>
      <c r="O60" s="1" t="s">
        <v>77</v>
      </c>
      <c r="P60" s="1">
        <v>3</v>
      </c>
      <c r="Q60" s="5">
        <v>3</v>
      </c>
      <c r="R60" s="6">
        <v>0</v>
      </c>
      <c r="S60" s="7">
        <v>40452</v>
      </c>
      <c r="T60" s="1">
        <f>13-MONTH(S60)</f>
        <v>3</v>
      </c>
      <c r="U60" s="8">
        <f>(Q60+(Q60*R60))-(L60+(L60*M60))</f>
        <v>0.33000000000000007</v>
      </c>
      <c r="V60" s="56">
        <v>722700</v>
      </c>
      <c r="W60" s="56"/>
      <c r="X60" s="9" t="s">
        <v>1021</v>
      </c>
      <c r="Y60" s="9" t="s">
        <v>1021</v>
      </c>
      <c r="Z60" s="9">
        <f>U60*T60*730000*28.5%</f>
        <v>205969.50000000003</v>
      </c>
      <c r="AA60" s="9">
        <f>IF(MONTH(S60)&gt;=5,0,T60-8)</f>
        <v>0</v>
      </c>
      <c r="AB60" s="9">
        <v>650000</v>
      </c>
      <c r="AC60" s="26">
        <f>U60*AA60*AB60</f>
        <v>0</v>
      </c>
      <c r="AD60" s="9">
        <f>IF(AA60=0,T60,T60-AA60)</f>
        <v>3</v>
      </c>
      <c r="AE60" s="9">
        <v>730000</v>
      </c>
      <c r="AF60" s="9">
        <f>AE60*AD60*U60</f>
        <v>722700.0000000001</v>
      </c>
      <c r="AG60" s="26">
        <f>ROUND(AF60+AC60,0)</f>
        <v>722700</v>
      </c>
    </row>
    <row r="61" spans="1:33" ht="19.5" customHeight="1">
      <c r="A61" s="1">
        <f>COUNTIF($H$13:H61,H61)</f>
        <v>7</v>
      </c>
      <c r="B61" s="2" t="s">
        <v>282</v>
      </c>
      <c r="C61" s="3" t="s">
        <v>122</v>
      </c>
      <c r="D61" s="3" t="s">
        <v>408</v>
      </c>
      <c r="E61" s="3" t="s">
        <v>1045</v>
      </c>
      <c r="F61" s="44">
        <f>IF(E61="Nam",DATEVALUE(D61),0)</f>
        <v>0</v>
      </c>
      <c r="G61" s="79">
        <f>IF(E61="Nữ",DATEVALUE(D61),0)</f>
        <v>20933</v>
      </c>
      <c r="H61" s="1">
        <v>2</v>
      </c>
      <c r="I61" s="81" t="s">
        <v>28</v>
      </c>
      <c r="J61" s="1" t="s">
        <v>85</v>
      </c>
      <c r="K61" s="1">
        <v>3</v>
      </c>
      <c r="L61" s="5">
        <v>5.08</v>
      </c>
      <c r="M61" s="6">
        <v>0</v>
      </c>
      <c r="N61" s="7">
        <v>39326</v>
      </c>
      <c r="O61" s="1" t="s">
        <v>85</v>
      </c>
      <c r="P61" s="1">
        <v>4</v>
      </c>
      <c r="Q61" s="5">
        <v>5.42</v>
      </c>
      <c r="R61" s="6">
        <v>0</v>
      </c>
      <c r="S61" s="7">
        <v>40422</v>
      </c>
      <c r="T61" s="1">
        <f>13-MONTH(S61)</f>
        <v>4</v>
      </c>
      <c r="U61" s="8">
        <f>(Q61+(Q61*R61))-(L61+(L61*M61))</f>
        <v>0.33999999999999986</v>
      </c>
      <c r="V61" s="56">
        <v>992800</v>
      </c>
      <c r="W61" s="56"/>
      <c r="X61" s="9" t="s">
        <v>991</v>
      </c>
      <c r="Y61" s="9" t="s">
        <v>991</v>
      </c>
      <c r="Z61" s="9">
        <f>U61*T61*730000*28.5%</f>
        <v>282947.9999999998</v>
      </c>
      <c r="AA61" s="9">
        <f>IF(MONTH(S61)&gt;=5,0,T61-8)</f>
        <v>0</v>
      </c>
      <c r="AB61" s="9">
        <v>650000</v>
      </c>
      <c r="AC61" s="26">
        <f>U61*AA61*AB61</f>
        <v>0</v>
      </c>
      <c r="AD61" s="9">
        <f>IF(AA61=0,T61,T61-AA61)</f>
        <v>4</v>
      </c>
      <c r="AE61" s="9">
        <v>730000</v>
      </c>
      <c r="AF61" s="9">
        <f>AE61*AD61*U61</f>
        <v>992799.9999999995</v>
      </c>
      <c r="AG61" s="26">
        <f>ROUND(AF61+AC61,0)</f>
        <v>992800</v>
      </c>
    </row>
    <row r="62" spans="1:33" ht="19.5" customHeight="1">
      <c r="A62" s="1">
        <f>COUNTIF($H$13:H62,H62)</f>
        <v>8</v>
      </c>
      <c r="B62" s="2" t="s">
        <v>410</v>
      </c>
      <c r="C62" s="3" t="s">
        <v>283</v>
      </c>
      <c r="D62" s="3" t="s">
        <v>411</v>
      </c>
      <c r="E62" s="3" t="s">
        <v>1045</v>
      </c>
      <c r="F62" s="44">
        <f>IF(E62="Nam",DATEVALUE(D62),0)</f>
        <v>0</v>
      </c>
      <c r="G62" s="79">
        <f>IF(E62="Nữ",DATEVALUE(D62),0)</f>
        <v>31039</v>
      </c>
      <c r="H62" s="1">
        <v>2</v>
      </c>
      <c r="I62" s="81" t="s">
        <v>28</v>
      </c>
      <c r="J62" s="1" t="s">
        <v>77</v>
      </c>
      <c r="K62" s="1">
        <v>1</v>
      </c>
      <c r="L62" s="5">
        <v>2.34</v>
      </c>
      <c r="M62" s="6">
        <v>0</v>
      </c>
      <c r="N62" s="7">
        <v>39356</v>
      </c>
      <c r="O62" s="1" t="s">
        <v>77</v>
      </c>
      <c r="P62" s="1">
        <v>2</v>
      </c>
      <c r="Q62" s="5">
        <v>2.67</v>
      </c>
      <c r="R62" s="6">
        <v>0</v>
      </c>
      <c r="S62" s="7">
        <v>40452</v>
      </c>
      <c r="T62" s="1">
        <f>13-MONTH(S62)</f>
        <v>3</v>
      </c>
      <c r="U62" s="8">
        <f>(Q62+(Q62*R62))-(L62+(L62*M62))</f>
        <v>0.33000000000000007</v>
      </c>
      <c r="V62" s="56">
        <v>722700</v>
      </c>
      <c r="W62" s="56"/>
      <c r="X62" s="9" t="s">
        <v>991</v>
      </c>
      <c r="Y62" s="9" t="s">
        <v>991</v>
      </c>
      <c r="Z62" s="9">
        <f>U62*T62*730000*28.5%</f>
        <v>205969.50000000003</v>
      </c>
      <c r="AA62" s="9">
        <f>IF(MONTH(S62)&gt;=5,0,T62-8)</f>
        <v>0</v>
      </c>
      <c r="AB62" s="9">
        <v>650000</v>
      </c>
      <c r="AC62" s="26">
        <f>U62*AA62*AB62</f>
        <v>0</v>
      </c>
      <c r="AD62" s="9">
        <f>IF(AA62=0,T62,T62-AA62)</f>
        <v>3</v>
      </c>
      <c r="AE62" s="9">
        <v>730000</v>
      </c>
      <c r="AF62" s="9">
        <f>AE62*AD62*U62</f>
        <v>722700.0000000001</v>
      </c>
      <c r="AG62" s="26">
        <f>ROUND(AF62+AC62,0)</f>
        <v>722700</v>
      </c>
    </row>
    <row r="63" spans="1:33" ht="19.5" customHeight="1">
      <c r="A63" s="1">
        <f>COUNTIF($H$13:H63,H63)</f>
        <v>9</v>
      </c>
      <c r="B63" s="2" t="s">
        <v>168</v>
      </c>
      <c r="C63" s="23" t="s">
        <v>132</v>
      </c>
      <c r="D63" s="23" t="s">
        <v>409</v>
      </c>
      <c r="E63" s="23" t="s">
        <v>1045</v>
      </c>
      <c r="F63" s="44">
        <f>IF(E63="Nam",DATEVALUE(D63),0)</f>
        <v>0</v>
      </c>
      <c r="G63" s="79">
        <f>IF(E63="Nữ",DATEVALUE(D63),0)</f>
        <v>21105</v>
      </c>
      <c r="H63" s="1">
        <v>2</v>
      </c>
      <c r="I63" s="81" t="s">
        <v>28</v>
      </c>
      <c r="J63" s="1" t="s">
        <v>79</v>
      </c>
      <c r="K63" s="1">
        <v>12</v>
      </c>
      <c r="L63" s="5">
        <v>3.63</v>
      </c>
      <c r="M63" s="6">
        <v>0.06</v>
      </c>
      <c r="N63" s="7">
        <v>40087</v>
      </c>
      <c r="O63" s="1" t="s">
        <v>79</v>
      </c>
      <c r="P63" s="1">
        <v>12</v>
      </c>
      <c r="Q63" s="5">
        <v>3.63</v>
      </c>
      <c r="R63" s="6">
        <v>0.07</v>
      </c>
      <c r="S63" s="7">
        <v>40452</v>
      </c>
      <c r="T63" s="1">
        <f>13-MONTH(S63)</f>
        <v>3</v>
      </c>
      <c r="U63" s="8">
        <f>(Q63+(Q63*R63))-(L63+(L63*M63))</f>
        <v>0.03630000000000022</v>
      </c>
      <c r="V63" s="56">
        <v>79497</v>
      </c>
      <c r="W63" s="56"/>
      <c r="X63" s="9" t="s">
        <v>991</v>
      </c>
      <c r="Y63" s="9" t="s">
        <v>991</v>
      </c>
      <c r="Z63" s="9">
        <f>U63*T63*730000*28.5%</f>
        <v>22656.645000000135</v>
      </c>
      <c r="AA63" s="9">
        <f>IF(MONTH(S63)&gt;=5,0,T63-8)</f>
        <v>0</v>
      </c>
      <c r="AB63" s="9">
        <v>650000</v>
      </c>
      <c r="AC63" s="26">
        <f>U63*AA63*AB63</f>
        <v>0</v>
      </c>
      <c r="AD63" s="9">
        <f>IF(AA63=0,T63,T63-AA63)</f>
        <v>3</v>
      </c>
      <c r="AE63" s="9">
        <v>730000</v>
      </c>
      <c r="AF63" s="9">
        <f>AE63*AD63*U63</f>
        <v>79497.00000000048</v>
      </c>
      <c r="AG63" s="26">
        <f>ROUND(AF63+AC63,0)</f>
        <v>79497</v>
      </c>
    </row>
    <row r="64" spans="1:33" ht="19.5" customHeight="1">
      <c r="A64" s="1">
        <f>COUNTIF($H$13:H64,H64)</f>
        <v>10</v>
      </c>
      <c r="B64" s="2" t="s">
        <v>412</v>
      </c>
      <c r="C64" s="23" t="s">
        <v>143</v>
      </c>
      <c r="D64" s="23" t="s">
        <v>413</v>
      </c>
      <c r="E64" s="23" t="s">
        <v>1045</v>
      </c>
      <c r="F64" s="44">
        <f>IF(E64="Nam",DATEVALUE(D64),0)</f>
        <v>0</v>
      </c>
      <c r="G64" s="79">
        <f>IF(E64="Nữ",DATEVALUE(D64),0)</f>
        <v>28805</v>
      </c>
      <c r="H64" s="1">
        <v>2</v>
      </c>
      <c r="I64" s="81" t="s">
        <v>44</v>
      </c>
      <c r="J64" s="1" t="s">
        <v>77</v>
      </c>
      <c r="K64" s="1">
        <v>2</v>
      </c>
      <c r="L64" s="5">
        <v>2.67</v>
      </c>
      <c r="M64" s="6">
        <v>0</v>
      </c>
      <c r="N64" s="7">
        <v>39326</v>
      </c>
      <c r="O64" s="1" t="s">
        <v>77</v>
      </c>
      <c r="P64" s="1">
        <v>3</v>
      </c>
      <c r="Q64" s="5">
        <v>3</v>
      </c>
      <c r="R64" s="6">
        <v>0</v>
      </c>
      <c r="S64" s="7">
        <v>40422</v>
      </c>
      <c r="T64" s="1">
        <f>13-MONTH(S64)</f>
        <v>4</v>
      </c>
      <c r="U64" s="8">
        <f>(Q64+(Q64*R64))-(L64+(L64*M64))</f>
        <v>0.33000000000000007</v>
      </c>
      <c r="V64" s="56">
        <v>963600</v>
      </c>
      <c r="W64" s="56"/>
      <c r="X64" s="9" t="s">
        <v>997</v>
      </c>
      <c r="Y64" s="9" t="s">
        <v>997</v>
      </c>
      <c r="Z64" s="9">
        <f>U64*T64*730000*28.5%</f>
        <v>274626.00000000006</v>
      </c>
      <c r="AA64" s="9">
        <f>IF(MONTH(S64)&gt;=5,0,T64-8)</f>
        <v>0</v>
      </c>
      <c r="AB64" s="9">
        <v>650000</v>
      </c>
      <c r="AC64" s="26">
        <f>U64*AA64*AB64</f>
        <v>0</v>
      </c>
      <c r="AD64" s="9">
        <f>IF(AA64=0,T64,T64-AA64)</f>
        <v>4</v>
      </c>
      <c r="AE64" s="9">
        <v>730000</v>
      </c>
      <c r="AF64" s="9">
        <f>AE64*AD64*U64</f>
        <v>963600.0000000002</v>
      </c>
      <c r="AG64" s="26">
        <f>ROUND(AF64+AC64,0)</f>
        <v>963600</v>
      </c>
    </row>
    <row r="65" spans="1:33" ht="19.5" customHeight="1">
      <c r="A65" s="1">
        <f>COUNTIF($H$13:H65,H65)</f>
        <v>11</v>
      </c>
      <c r="B65" s="2" t="s">
        <v>288</v>
      </c>
      <c r="C65" s="3" t="s">
        <v>289</v>
      </c>
      <c r="D65" s="3" t="s">
        <v>414</v>
      </c>
      <c r="E65" s="3" t="s">
        <v>110</v>
      </c>
      <c r="F65" s="44">
        <f>IF(E65="Nam",DATEVALUE(D65),0)</f>
        <v>21101</v>
      </c>
      <c r="G65" s="79">
        <f>IF(E65="Nữ",DATEVALUE(D65),0)</f>
        <v>0</v>
      </c>
      <c r="H65" s="1">
        <v>2</v>
      </c>
      <c r="I65" s="81" t="s">
        <v>44</v>
      </c>
      <c r="J65" s="1" t="s">
        <v>79</v>
      </c>
      <c r="K65" s="1">
        <v>12</v>
      </c>
      <c r="L65" s="5">
        <v>3.63</v>
      </c>
      <c r="M65" s="6">
        <v>0.09</v>
      </c>
      <c r="N65" s="7">
        <v>40148</v>
      </c>
      <c r="O65" s="1" t="s">
        <v>79</v>
      </c>
      <c r="P65" s="1">
        <v>12</v>
      </c>
      <c r="Q65" s="5">
        <v>3.63</v>
      </c>
      <c r="R65" s="6">
        <v>0.1</v>
      </c>
      <c r="S65" s="7">
        <v>40513</v>
      </c>
      <c r="T65" s="1">
        <f>13-MONTH(S65)</f>
        <v>1</v>
      </c>
      <c r="U65" s="8">
        <f>(Q65+(Q65*R65))-(L65+(L65*M65))</f>
        <v>0.03630000000000022</v>
      </c>
      <c r="V65" s="56">
        <v>26499</v>
      </c>
      <c r="W65" s="56"/>
      <c r="X65" s="9" t="s">
        <v>997</v>
      </c>
      <c r="Y65" s="9" t="s">
        <v>997</v>
      </c>
      <c r="Z65" s="9">
        <f>U65*T65*730000*28.5%</f>
        <v>7552.215000000045</v>
      </c>
      <c r="AA65" s="9">
        <f>IF(MONTH(S65)&gt;=5,0,T65-8)</f>
        <v>0</v>
      </c>
      <c r="AB65" s="9">
        <v>650000</v>
      </c>
      <c r="AC65" s="26">
        <f>U65*AA65*AB65</f>
        <v>0</v>
      </c>
      <c r="AD65" s="9">
        <f>IF(AA65=0,T65,T65-AA65)</f>
        <v>1</v>
      </c>
      <c r="AE65" s="9">
        <v>730000</v>
      </c>
      <c r="AF65" s="9">
        <f>AE65*AD65*U65</f>
        <v>26499.00000000016</v>
      </c>
      <c r="AG65" s="26">
        <f>ROUND(AF65+AC65,0)</f>
        <v>26499</v>
      </c>
    </row>
    <row r="66" spans="1:33" ht="19.5" customHeight="1">
      <c r="A66" s="1">
        <f>COUNTIF($H$13:H66,H66)</f>
        <v>12</v>
      </c>
      <c r="B66" s="2" t="s">
        <v>242</v>
      </c>
      <c r="C66" s="3" t="s">
        <v>415</v>
      </c>
      <c r="D66" s="3" t="s">
        <v>416</v>
      </c>
      <c r="E66" s="3" t="s">
        <v>110</v>
      </c>
      <c r="F66" s="44">
        <f>IF(E66="Nam",DATEVALUE(D66),0)</f>
        <v>20683</v>
      </c>
      <c r="G66" s="79">
        <f>IF(E66="Nữ",DATEVALUE(D66),0)</f>
        <v>0</v>
      </c>
      <c r="H66" s="1">
        <v>2</v>
      </c>
      <c r="I66" s="81" t="s">
        <v>35</v>
      </c>
      <c r="J66" s="1" t="s">
        <v>85</v>
      </c>
      <c r="K66" s="1">
        <v>4</v>
      </c>
      <c r="L66" s="5">
        <v>5.42</v>
      </c>
      <c r="M66" s="6">
        <v>0</v>
      </c>
      <c r="N66" s="7">
        <v>39326</v>
      </c>
      <c r="O66" s="1" t="s">
        <v>85</v>
      </c>
      <c r="P66" s="1">
        <v>5</v>
      </c>
      <c r="Q66" s="5">
        <v>5.76</v>
      </c>
      <c r="R66" s="6">
        <v>0</v>
      </c>
      <c r="S66" s="7">
        <v>40422</v>
      </c>
      <c r="T66" s="1">
        <f>13-MONTH(S66)</f>
        <v>4</v>
      </c>
      <c r="U66" s="8">
        <f>(Q66+(Q66*R66))-(L66+(L66*M66))</f>
        <v>0.33999999999999986</v>
      </c>
      <c r="V66" s="56">
        <v>992800</v>
      </c>
      <c r="W66" s="56"/>
      <c r="X66" s="9" t="s">
        <v>1007</v>
      </c>
      <c r="Y66" s="9" t="s">
        <v>1007</v>
      </c>
      <c r="Z66" s="9">
        <f>U66*T66*730000*28.5%</f>
        <v>282947.9999999998</v>
      </c>
      <c r="AA66" s="9">
        <f>IF(MONTH(S66)&gt;=5,0,T66-8)</f>
        <v>0</v>
      </c>
      <c r="AB66" s="9">
        <v>650000</v>
      </c>
      <c r="AC66" s="26">
        <f>U66*AA66*AB66</f>
        <v>0</v>
      </c>
      <c r="AD66" s="9">
        <f>IF(AA66=0,T66,T66-AA66)</f>
        <v>4</v>
      </c>
      <c r="AE66" s="9">
        <v>730000</v>
      </c>
      <c r="AF66" s="9">
        <f>AE66*AD66*U66</f>
        <v>992799.9999999995</v>
      </c>
      <c r="AG66" s="26">
        <f>ROUND(AF66+AC66,0)</f>
        <v>992800</v>
      </c>
    </row>
    <row r="67" spans="1:33" ht="19.5" customHeight="1">
      <c r="A67" s="1">
        <f>COUNTIF($H$13:H67,H67)</f>
        <v>13</v>
      </c>
      <c r="B67" s="2" t="s">
        <v>202</v>
      </c>
      <c r="C67" s="3" t="s">
        <v>851</v>
      </c>
      <c r="D67" s="3" t="s">
        <v>892</v>
      </c>
      <c r="E67" s="3" t="s">
        <v>110</v>
      </c>
      <c r="F67" s="44">
        <f>IF(E67="Nam",DATEVALUE(D67),0)</f>
        <v>21369</v>
      </c>
      <c r="G67" s="79">
        <f>IF(E67="Nữ",DATEVALUE(D67),0)</f>
        <v>0</v>
      </c>
      <c r="H67" s="1">
        <v>2</v>
      </c>
      <c r="I67" s="81" t="s">
        <v>17</v>
      </c>
      <c r="J67" s="1" t="s">
        <v>81</v>
      </c>
      <c r="K67" s="1">
        <v>8</v>
      </c>
      <c r="L67" s="5">
        <v>4.65</v>
      </c>
      <c r="M67" s="6">
        <v>0</v>
      </c>
      <c r="N67" s="7">
        <v>39692</v>
      </c>
      <c r="O67" s="1" t="s">
        <v>81</v>
      </c>
      <c r="P67" s="1">
        <v>9</v>
      </c>
      <c r="Q67" s="5">
        <v>4.98</v>
      </c>
      <c r="R67" s="6">
        <v>0</v>
      </c>
      <c r="S67" s="7">
        <v>40422</v>
      </c>
      <c r="T67" s="1">
        <f>13-MONTH(S67)</f>
        <v>4</v>
      </c>
      <c r="U67" s="8">
        <f>(Q67+(Q67*R67))-(L67+(L67*M67))</f>
        <v>0.33000000000000007</v>
      </c>
      <c r="V67" s="56">
        <v>963600</v>
      </c>
      <c r="W67" s="56"/>
      <c r="X67" s="9" t="s">
        <v>960</v>
      </c>
      <c r="Y67" s="9" t="s">
        <v>960</v>
      </c>
      <c r="Z67" s="9">
        <f>U67*T67*730000*28.5%</f>
        <v>274626.00000000006</v>
      </c>
      <c r="AA67" s="9">
        <f>IF(MONTH(S67)&gt;=5,0,T67-8)</f>
        <v>0</v>
      </c>
      <c r="AB67" s="9">
        <v>650000</v>
      </c>
      <c r="AC67" s="26">
        <f>U67*AA67*AB67</f>
        <v>0</v>
      </c>
      <c r="AD67" s="9">
        <f>IF(AA67=0,T67,T67-AA67)</f>
        <v>4</v>
      </c>
      <c r="AE67" s="9">
        <v>730000</v>
      </c>
      <c r="AF67" s="9">
        <f>AE67*AD67*U67</f>
        <v>963600.0000000002</v>
      </c>
      <c r="AG67" s="26">
        <f>ROUND(AF67+AC67,0)</f>
        <v>963600</v>
      </c>
    </row>
    <row r="68" spans="1:33" ht="19.5" customHeight="1">
      <c r="A68" s="1">
        <f>COUNTIF($H$13:H68,H68)</f>
        <v>14</v>
      </c>
      <c r="B68" s="2" t="s">
        <v>119</v>
      </c>
      <c r="C68" s="3" t="s">
        <v>273</v>
      </c>
      <c r="D68" s="3" t="s">
        <v>417</v>
      </c>
      <c r="E68" s="3" t="s">
        <v>1045</v>
      </c>
      <c r="F68" s="44">
        <f>IF(E68="Nam",DATEVALUE(D68),0)</f>
        <v>0</v>
      </c>
      <c r="G68" s="79">
        <f>IF(E68="Nữ",DATEVALUE(D68),0)</f>
        <v>21570</v>
      </c>
      <c r="H68" s="1">
        <v>2</v>
      </c>
      <c r="I68" s="82" t="s">
        <v>17</v>
      </c>
      <c r="J68" s="1" t="s">
        <v>79</v>
      </c>
      <c r="K68" s="1">
        <v>12</v>
      </c>
      <c r="L68" s="5">
        <v>3.63</v>
      </c>
      <c r="M68" s="6">
        <v>0.11</v>
      </c>
      <c r="N68" s="7">
        <v>40148</v>
      </c>
      <c r="O68" s="1" t="s">
        <v>79</v>
      </c>
      <c r="P68" s="1">
        <v>12</v>
      </c>
      <c r="Q68" s="5">
        <v>3.63</v>
      </c>
      <c r="R68" s="6">
        <v>0.12</v>
      </c>
      <c r="S68" s="7">
        <v>40513</v>
      </c>
      <c r="T68" s="1">
        <f>13-MONTH(S68)</f>
        <v>1</v>
      </c>
      <c r="U68" s="8">
        <f>(Q68+(Q68*R68))-(L68+(L68*M68))</f>
        <v>0.03629999999999978</v>
      </c>
      <c r="V68" s="56">
        <v>26499</v>
      </c>
      <c r="W68" s="56"/>
      <c r="X68" s="9" t="s">
        <v>960</v>
      </c>
      <c r="Y68" s="9" t="s">
        <v>960</v>
      </c>
      <c r="Z68" s="9">
        <f>U68*T68*730000*28.5%</f>
        <v>7552.214999999953</v>
      </c>
      <c r="AA68" s="9">
        <f>IF(MONTH(S68)&gt;=5,0,T68-8)</f>
        <v>0</v>
      </c>
      <c r="AB68" s="9">
        <v>650000</v>
      </c>
      <c r="AC68" s="26">
        <f>U68*AA68*AB68</f>
        <v>0</v>
      </c>
      <c r="AD68" s="9">
        <f>IF(AA68=0,T68,T68-AA68)</f>
        <v>1</v>
      </c>
      <c r="AE68" s="9">
        <v>730000</v>
      </c>
      <c r="AF68" s="9">
        <f>AE68*AD68*U68</f>
        <v>26498.999999999836</v>
      </c>
      <c r="AG68" s="26">
        <f>ROUND(AF68+AC68,0)</f>
        <v>26499</v>
      </c>
    </row>
    <row r="69" spans="1:33" ht="19.5" customHeight="1">
      <c r="A69" s="1">
        <f>COUNTIF($H$13:H69,H69)</f>
        <v>15</v>
      </c>
      <c r="B69" s="2" t="s">
        <v>846</v>
      </c>
      <c r="C69" s="3" t="s">
        <v>847</v>
      </c>
      <c r="D69" s="3" t="s">
        <v>887</v>
      </c>
      <c r="E69" s="3" t="s">
        <v>110</v>
      </c>
      <c r="F69" s="44">
        <f>IF(E69="Nam",DATEVALUE(D69),0)</f>
        <v>26655</v>
      </c>
      <c r="G69" s="79">
        <f>IF(E69="Nữ",DATEVALUE(D69),0)</f>
        <v>0</v>
      </c>
      <c r="H69" s="1">
        <v>2</v>
      </c>
      <c r="I69" s="81" t="s">
        <v>907</v>
      </c>
      <c r="J69" s="1" t="s">
        <v>77</v>
      </c>
      <c r="K69" s="1">
        <v>4</v>
      </c>
      <c r="L69" s="5">
        <v>3.33</v>
      </c>
      <c r="M69" s="6">
        <v>0</v>
      </c>
      <c r="N69" s="7">
        <v>39539</v>
      </c>
      <c r="O69" s="1" t="s">
        <v>77</v>
      </c>
      <c r="P69" s="1">
        <v>5</v>
      </c>
      <c r="Q69" s="5">
        <v>3.66</v>
      </c>
      <c r="R69" s="6">
        <v>0</v>
      </c>
      <c r="S69" s="7">
        <v>40269</v>
      </c>
      <c r="T69" s="1">
        <f>13-MONTH(S69)</f>
        <v>9</v>
      </c>
      <c r="U69" s="8">
        <f>(Q69+(Q69*R69))-(L69+(L69*M69))</f>
        <v>0.33000000000000007</v>
      </c>
      <c r="V69" s="56">
        <v>2141700</v>
      </c>
      <c r="W69" s="8"/>
      <c r="X69" s="9" t="s">
        <v>956</v>
      </c>
      <c r="Y69" s="9" t="s">
        <v>956</v>
      </c>
      <c r="Z69" s="9">
        <f>U69*T69*730000*28.5%</f>
        <v>617908.5000000001</v>
      </c>
      <c r="AA69" s="9">
        <f>IF(MONTH(S69)&gt;=5,0,T69-8)</f>
        <v>1</v>
      </c>
      <c r="AB69" s="9">
        <v>650000</v>
      </c>
      <c r="AC69" s="26">
        <f>U69*AA69*AB69</f>
        <v>214500.00000000006</v>
      </c>
      <c r="AD69" s="9">
        <f>IF(AA69=0,T69,T69-AA69)</f>
        <v>8</v>
      </c>
      <c r="AE69" s="9">
        <v>730000</v>
      </c>
      <c r="AF69" s="9">
        <f>AE69*AD69*U69</f>
        <v>1927200.0000000005</v>
      </c>
      <c r="AG69" s="26">
        <f>ROUND(AF69+AC69,0)</f>
        <v>2141700</v>
      </c>
    </row>
    <row r="70" spans="1:33" ht="19.5" customHeight="1">
      <c r="A70" s="1">
        <f>COUNTIF($H$13:H70,H70)</f>
        <v>16</v>
      </c>
      <c r="B70" s="2" t="s">
        <v>725</v>
      </c>
      <c r="C70" s="3" t="s">
        <v>239</v>
      </c>
      <c r="D70" s="3" t="s">
        <v>726</v>
      </c>
      <c r="E70" s="3" t="s">
        <v>110</v>
      </c>
      <c r="F70" s="44">
        <f>IF(E70="Nam",DATEVALUE(D70),0)</f>
        <v>24408</v>
      </c>
      <c r="G70" s="79">
        <f>IF(E70="Nữ",DATEVALUE(D70),0)</f>
        <v>0</v>
      </c>
      <c r="H70" s="1">
        <v>2</v>
      </c>
      <c r="I70" s="81" t="s">
        <v>9</v>
      </c>
      <c r="J70" s="1" t="s">
        <v>95</v>
      </c>
      <c r="K70" s="1">
        <v>12</v>
      </c>
      <c r="L70" s="5">
        <v>3.48</v>
      </c>
      <c r="M70" s="6">
        <v>0</v>
      </c>
      <c r="N70" s="7">
        <v>39783</v>
      </c>
      <c r="O70" s="1" t="s">
        <v>95</v>
      </c>
      <c r="P70" s="1">
        <v>12</v>
      </c>
      <c r="Q70" s="5">
        <v>3.48</v>
      </c>
      <c r="R70" s="6">
        <v>0.05</v>
      </c>
      <c r="S70" s="7">
        <v>40513</v>
      </c>
      <c r="T70" s="1">
        <f>13-MONTH(S70)</f>
        <v>1</v>
      </c>
      <c r="U70" s="8">
        <f>(Q70+(Q70*R70))-(L70+(L70*M70))</f>
        <v>0.17399999999999993</v>
      </c>
      <c r="V70" s="56">
        <v>127020</v>
      </c>
      <c r="W70" s="56"/>
      <c r="X70" s="9" t="s">
        <v>980</v>
      </c>
      <c r="Y70" s="9" t="s">
        <v>980</v>
      </c>
      <c r="Z70" s="9">
        <f>U70*T70*730000*28.5%</f>
        <v>36200.69999999998</v>
      </c>
      <c r="AA70" s="9">
        <f>IF(MONTH(S70)&gt;=5,0,T70-8)</f>
        <v>0</v>
      </c>
      <c r="AB70" s="9">
        <v>650000</v>
      </c>
      <c r="AC70" s="26">
        <f>U70*AA70*AB70</f>
        <v>0</v>
      </c>
      <c r="AD70" s="9">
        <f>IF(AA70=0,T70,T70-AA70)</f>
        <v>1</v>
      </c>
      <c r="AE70" s="9">
        <v>730000</v>
      </c>
      <c r="AF70" s="9">
        <f>AE70*AD70*U70</f>
        <v>127019.99999999996</v>
      </c>
      <c r="AG70" s="26">
        <f>ROUND(AF70+AC70,0)</f>
        <v>127020</v>
      </c>
    </row>
    <row r="71" spans="1:33" ht="19.5" customHeight="1">
      <c r="A71" s="1">
        <f>COUNTIF($H$13:H71,H71)</f>
        <v>17</v>
      </c>
      <c r="B71" s="2" t="s">
        <v>242</v>
      </c>
      <c r="C71" s="3" t="s">
        <v>513</v>
      </c>
      <c r="D71" s="3" t="s">
        <v>731</v>
      </c>
      <c r="E71" s="3" t="s">
        <v>110</v>
      </c>
      <c r="F71" s="44">
        <f>IF(E71="Nam",DATEVALUE(D71),0)</f>
        <v>24187</v>
      </c>
      <c r="G71" s="79">
        <f>IF(E71="Nữ",DATEVALUE(D71),0)</f>
        <v>0</v>
      </c>
      <c r="H71" s="1">
        <v>2</v>
      </c>
      <c r="I71" s="81" t="s">
        <v>9</v>
      </c>
      <c r="J71" s="1" t="s">
        <v>95</v>
      </c>
      <c r="K71" s="1">
        <v>12</v>
      </c>
      <c r="L71" s="5">
        <v>3.48</v>
      </c>
      <c r="M71" s="6">
        <v>0</v>
      </c>
      <c r="N71" s="7">
        <v>39783</v>
      </c>
      <c r="O71" s="1" t="s">
        <v>95</v>
      </c>
      <c r="P71" s="1">
        <v>12</v>
      </c>
      <c r="Q71" s="5">
        <v>3.48</v>
      </c>
      <c r="R71" s="6">
        <v>0.05</v>
      </c>
      <c r="S71" s="7">
        <v>40513</v>
      </c>
      <c r="T71" s="1">
        <f>13-MONTH(S71)</f>
        <v>1</v>
      </c>
      <c r="U71" s="8">
        <f>(Q71+(Q71*R71))-(L71+(L71*M71))</f>
        <v>0.17399999999999993</v>
      </c>
      <c r="V71" s="56">
        <v>127020</v>
      </c>
      <c r="W71" s="56"/>
      <c r="X71" s="9" t="s">
        <v>980</v>
      </c>
      <c r="Y71" s="9" t="s">
        <v>980</v>
      </c>
      <c r="Z71" s="9">
        <f>U71*T71*730000*28.5%</f>
        <v>36200.69999999998</v>
      </c>
      <c r="AA71" s="9">
        <f>IF(MONTH(S71)&gt;=5,0,T71-8)</f>
        <v>0</v>
      </c>
      <c r="AB71" s="9">
        <v>650000</v>
      </c>
      <c r="AC71" s="26">
        <f>U71*AA71*AB71</f>
        <v>0</v>
      </c>
      <c r="AD71" s="9">
        <f>IF(AA71=0,T71,T71-AA71)</f>
        <v>1</v>
      </c>
      <c r="AE71" s="9">
        <v>730000</v>
      </c>
      <c r="AF71" s="9">
        <f>AE71*AD71*U71</f>
        <v>127019.99999999996</v>
      </c>
      <c r="AG71" s="26">
        <f>ROUND(AF71+AC71,0)</f>
        <v>127020</v>
      </c>
    </row>
    <row r="72" spans="1:33" ht="19.5" customHeight="1">
      <c r="A72" s="1">
        <f>COUNTIF($H$13:H72,H72)</f>
        <v>18</v>
      </c>
      <c r="B72" s="2" t="s">
        <v>154</v>
      </c>
      <c r="C72" s="3" t="s">
        <v>703</v>
      </c>
      <c r="D72" s="3" t="s">
        <v>704</v>
      </c>
      <c r="E72" s="3" t="s">
        <v>110</v>
      </c>
      <c r="F72" s="44">
        <f>IF(E72="Nam",DATEVALUE(D72),0)</f>
        <v>22003</v>
      </c>
      <c r="G72" s="79">
        <f>IF(E72="Nữ",DATEVALUE(D72),0)</f>
        <v>0</v>
      </c>
      <c r="H72" s="1">
        <v>2</v>
      </c>
      <c r="I72" s="81" t="s">
        <v>9</v>
      </c>
      <c r="J72" s="1" t="s">
        <v>95</v>
      </c>
      <c r="K72" s="1">
        <v>12</v>
      </c>
      <c r="L72" s="5">
        <v>3.48</v>
      </c>
      <c r="M72" s="6">
        <v>0.08</v>
      </c>
      <c r="N72" s="7">
        <v>39814</v>
      </c>
      <c r="O72" s="1" t="s">
        <v>95</v>
      </c>
      <c r="P72" s="1">
        <v>12</v>
      </c>
      <c r="Q72" s="5">
        <v>3.48</v>
      </c>
      <c r="R72" s="6">
        <v>0.09</v>
      </c>
      <c r="S72" s="7">
        <v>40179</v>
      </c>
      <c r="T72" s="1">
        <f>13-MONTH(S72)</f>
        <v>12</v>
      </c>
      <c r="U72" s="8">
        <f>(Q72+(Q72*R72))-(L72+(L72*M72))</f>
        <v>0.034800000000000164</v>
      </c>
      <c r="V72" s="56">
        <v>293712</v>
      </c>
      <c r="W72" s="56"/>
      <c r="X72" s="9" t="s">
        <v>980</v>
      </c>
      <c r="Y72" s="9" t="s">
        <v>980</v>
      </c>
      <c r="Z72" s="9">
        <f>U72*T72*730000*28.5%</f>
        <v>86881.6800000004</v>
      </c>
      <c r="AA72" s="9">
        <f>IF(MONTH(S72)&gt;=5,0,T72-8)</f>
        <v>4</v>
      </c>
      <c r="AB72" s="9">
        <v>650000</v>
      </c>
      <c r="AC72" s="26">
        <f>U72*AA72*AB72</f>
        <v>90480.00000000042</v>
      </c>
      <c r="AD72" s="9">
        <f>IF(AA72=0,T72,T72-AA72)</f>
        <v>8</v>
      </c>
      <c r="AE72" s="9">
        <v>730000</v>
      </c>
      <c r="AF72" s="9">
        <f>AE72*AD72*U72</f>
        <v>203232.00000000096</v>
      </c>
      <c r="AG72" s="26">
        <f>ROUND(AF72+AC72,0)</f>
        <v>293712</v>
      </c>
    </row>
    <row r="73" spans="1:33" ht="19.5" customHeight="1">
      <c r="A73" s="1">
        <f>COUNTIF($H$13:H73,H73)</f>
        <v>19</v>
      </c>
      <c r="B73" s="2" t="s">
        <v>209</v>
      </c>
      <c r="C73" s="3" t="s">
        <v>195</v>
      </c>
      <c r="D73" s="3" t="s">
        <v>733</v>
      </c>
      <c r="E73" s="3" t="s">
        <v>110</v>
      </c>
      <c r="F73" s="44">
        <f>IF(E73="Nam",DATEVALUE(D73),0)</f>
        <v>22069</v>
      </c>
      <c r="G73" s="79">
        <f>IF(E73="Nữ",DATEVALUE(D73),0)</f>
        <v>0</v>
      </c>
      <c r="H73" s="1">
        <v>2</v>
      </c>
      <c r="I73" s="81" t="s">
        <v>9</v>
      </c>
      <c r="J73" s="1" t="s">
        <v>95</v>
      </c>
      <c r="K73" s="1">
        <v>12</v>
      </c>
      <c r="L73" s="5">
        <v>3.48</v>
      </c>
      <c r="M73" s="6">
        <v>0.12</v>
      </c>
      <c r="N73" s="7">
        <v>40148</v>
      </c>
      <c r="O73" s="1" t="s">
        <v>95</v>
      </c>
      <c r="P73" s="1">
        <v>12</v>
      </c>
      <c r="Q73" s="5">
        <v>3.48</v>
      </c>
      <c r="R73" s="6">
        <v>0.13</v>
      </c>
      <c r="S73" s="7">
        <v>40513</v>
      </c>
      <c r="T73" s="1">
        <f>13-MONTH(S73)</f>
        <v>1</v>
      </c>
      <c r="U73" s="8">
        <f>(Q73+(Q73*R73))-(L73+(L73*M73))</f>
        <v>0.034800000000000164</v>
      </c>
      <c r="V73" s="56">
        <v>25404</v>
      </c>
      <c r="W73" s="56"/>
      <c r="X73" s="9" t="s">
        <v>980</v>
      </c>
      <c r="Y73" s="9" t="s">
        <v>980</v>
      </c>
      <c r="Z73" s="9">
        <f>U73*T73*730000*28.5%</f>
        <v>7240.140000000034</v>
      </c>
      <c r="AA73" s="9">
        <f>IF(MONTH(S73)&gt;=5,0,T73-8)</f>
        <v>0</v>
      </c>
      <c r="AB73" s="9">
        <v>650000</v>
      </c>
      <c r="AC73" s="26">
        <f>U73*AA73*AB73</f>
        <v>0</v>
      </c>
      <c r="AD73" s="9">
        <f>IF(AA73=0,T73,T73-AA73)</f>
        <v>1</v>
      </c>
      <c r="AE73" s="9">
        <v>730000</v>
      </c>
      <c r="AF73" s="9">
        <f>AE73*AD73*U73</f>
        <v>25404.00000000012</v>
      </c>
      <c r="AG73" s="26">
        <f>ROUND(AF73+AC73,0)</f>
        <v>25404</v>
      </c>
    </row>
    <row r="74" spans="1:33" ht="19.5" customHeight="1">
      <c r="A74" s="1">
        <f>COUNTIF($H$13:H74,H74)</f>
        <v>20</v>
      </c>
      <c r="B74" s="2" t="s">
        <v>240</v>
      </c>
      <c r="C74" s="3" t="s">
        <v>275</v>
      </c>
      <c r="D74" s="3" t="s">
        <v>708</v>
      </c>
      <c r="E74" s="3" t="s">
        <v>110</v>
      </c>
      <c r="F74" s="44">
        <f>IF(E74="Nam",DATEVALUE(D74),0)</f>
        <v>22559</v>
      </c>
      <c r="G74" s="79">
        <f>IF(E74="Nữ",DATEVALUE(D74),0)</f>
        <v>0</v>
      </c>
      <c r="H74" s="1">
        <v>2</v>
      </c>
      <c r="I74" s="81" t="s">
        <v>9</v>
      </c>
      <c r="J74" s="1" t="s">
        <v>95</v>
      </c>
      <c r="K74" s="1">
        <v>12</v>
      </c>
      <c r="L74" s="5">
        <v>3.48</v>
      </c>
      <c r="M74" s="6">
        <v>0.13</v>
      </c>
      <c r="N74" s="7">
        <v>40057</v>
      </c>
      <c r="O74" s="1" t="s">
        <v>95</v>
      </c>
      <c r="P74" s="1">
        <v>12</v>
      </c>
      <c r="Q74" s="5">
        <v>3.48</v>
      </c>
      <c r="R74" s="6">
        <v>0.14</v>
      </c>
      <c r="S74" s="7">
        <v>40422</v>
      </c>
      <c r="T74" s="1">
        <f>13-MONTH(S74)</f>
        <v>4</v>
      </c>
      <c r="U74" s="8">
        <f>(Q74+(Q74*R74))-(L74+(L74*M74))</f>
        <v>0.034800000000000164</v>
      </c>
      <c r="V74" s="56">
        <v>101616</v>
      </c>
      <c r="W74" s="56"/>
      <c r="X74" s="9" t="s">
        <v>980</v>
      </c>
      <c r="Y74" s="9" t="s">
        <v>980</v>
      </c>
      <c r="Z74" s="9">
        <f>U74*T74*730000*28.5%</f>
        <v>28960.560000000136</v>
      </c>
      <c r="AA74" s="9">
        <f>IF(MONTH(S74)&gt;=5,0,T74-8)</f>
        <v>0</v>
      </c>
      <c r="AB74" s="9">
        <v>650000</v>
      </c>
      <c r="AC74" s="26">
        <f>U74*AA74*AB74</f>
        <v>0</v>
      </c>
      <c r="AD74" s="9">
        <f>IF(AA74=0,T74,T74-AA74)</f>
        <v>4</v>
      </c>
      <c r="AE74" s="9">
        <v>730000</v>
      </c>
      <c r="AF74" s="9">
        <f>AE74*AD74*U74</f>
        <v>101616.00000000048</v>
      </c>
      <c r="AG74" s="26">
        <f>ROUND(AF74+AC74,0)</f>
        <v>101616</v>
      </c>
    </row>
    <row r="75" spans="1:33" ht="19.5" customHeight="1">
      <c r="A75" s="1">
        <f>COUNTIF($H$13:H75,H75)</f>
        <v>1</v>
      </c>
      <c r="B75" s="2" t="s">
        <v>420</v>
      </c>
      <c r="C75" s="3" t="s">
        <v>146</v>
      </c>
      <c r="D75" s="3" t="s">
        <v>421</v>
      </c>
      <c r="E75" s="3" t="s">
        <v>110</v>
      </c>
      <c r="F75" s="44">
        <f>IF(E75="Nam",DATEVALUE(D75),0)</f>
        <v>30461</v>
      </c>
      <c r="G75" s="79">
        <f>IF(E75="Nữ",DATEVALUE(D75),0)</f>
        <v>0</v>
      </c>
      <c r="H75" s="1">
        <v>3</v>
      </c>
      <c r="I75" s="81" t="s">
        <v>315</v>
      </c>
      <c r="J75" s="1" t="s">
        <v>75</v>
      </c>
      <c r="K75" s="1">
        <v>1</v>
      </c>
      <c r="L75" s="5">
        <v>1.86</v>
      </c>
      <c r="M75" s="6">
        <v>0</v>
      </c>
      <c r="N75" s="7">
        <v>39479</v>
      </c>
      <c r="O75" s="1" t="s">
        <v>75</v>
      </c>
      <c r="P75" s="1">
        <v>2</v>
      </c>
      <c r="Q75" s="5">
        <v>2.06</v>
      </c>
      <c r="R75" s="6">
        <v>0</v>
      </c>
      <c r="S75" s="7">
        <v>40210</v>
      </c>
      <c r="T75" s="1">
        <f>13-MONTH(S75)</f>
        <v>11</v>
      </c>
      <c r="U75" s="8">
        <f>(Q75+(Q75*R75))-(L75+(L75*M75))</f>
        <v>0.19999999999999996</v>
      </c>
      <c r="V75" s="56">
        <v>1558000</v>
      </c>
      <c r="W75" s="56"/>
      <c r="X75" s="9" t="s">
        <v>1013</v>
      </c>
      <c r="Y75" s="9" t="s">
        <v>923</v>
      </c>
      <c r="Z75" s="9">
        <f>U75*T75*730000*28.5%</f>
        <v>457709.9999999998</v>
      </c>
      <c r="AA75" s="9">
        <f>IF(MONTH(S75)&gt;=5,0,T75-8)</f>
        <v>3</v>
      </c>
      <c r="AB75" s="9">
        <v>650000</v>
      </c>
      <c r="AC75" s="26">
        <f>U75*AA75*AB75</f>
        <v>389999.99999999994</v>
      </c>
      <c r="AD75" s="9">
        <f>IF(AA75=0,T75,T75-AA75)</f>
        <v>8</v>
      </c>
      <c r="AE75" s="9">
        <v>730000</v>
      </c>
      <c r="AF75" s="9">
        <f>AE75*AD75*U75</f>
        <v>1167999.9999999998</v>
      </c>
      <c r="AG75" s="26">
        <f>ROUND(AF75+AC75,0)</f>
        <v>1558000</v>
      </c>
    </row>
    <row r="76" spans="1:33" ht="19.5" customHeight="1">
      <c r="A76" s="1">
        <f>COUNTIF($H$13:H76,H76)</f>
        <v>2</v>
      </c>
      <c r="B76" s="2" t="s">
        <v>164</v>
      </c>
      <c r="C76" s="23" t="s">
        <v>397</v>
      </c>
      <c r="D76" s="23" t="s">
        <v>423</v>
      </c>
      <c r="E76" s="23" t="s">
        <v>110</v>
      </c>
      <c r="F76" s="44">
        <f>IF(E76="Nam",DATEVALUE(D76),0)</f>
        <v>28239</v>
      </c>
      <c r="G76" s="79">
        <f>IF(E76="Nữ",DATEVALUE(D76),0)</f>
        <v>0</v>
      </c>
      <c r="H76" s="1">
        <v>3</v>
      </c>
      <c r="I76" s="81" t="s">
        <v>315</v>
      </c>
      <c r="J76" s="1" t="s">
        <v>77</v>
      </c>
      <c r="K76" s="1">
        <v>2</v>
      </c>
      <c r="L76" s="5">
        <v>2.67</v>
      </c>
      <c r="M76" s="6">
        <v>0</v>
      </c>
      <c r="N76" s="7">
        <v>39387</v>
      </c>
      <c r="O76" s="1" t="s">
        <v>77</v>
      </c>
      <c r="P76" s="1">
        <v>3</v>
      </c>
      <c r="Q76" s="5">
        <v>3</v>
      </c>
      <c r="R76" s="6">
        <v>0</v>
      </c>
      <c r="S76" s="7">
        <v>40483</v>
      </c>
      <c r="T76" s="1">
        <f>13-MONTH(S76)</f>
        <v>2</v>
      </c>
      <c r="U76" s="8">
        <f>(Q76+(Q76*R76))-(L76+(L76*M76))</f>
        <v>0.33000000000000007</v>
      </c>
      <c r="V76" s="56">
        <v>481800</v>
      </c>
      <c r="W76" s="56"/>
      <c r="X76" s="9" t="s">
        <v>923</v>
      </c>
      <c r="Y76" s="9" t="s">
        <v>923</v>
      </c>
      <c r="Z76" s="9">
        <f>U76*T76*730000*28.5%</f>
        <v>137313.00000000003</v>
      </c>
      <c r="AA76" s="9">
        <f>IF(MONTH(S76)&gt;=5,0,T76-8)</f>
        <v>0</v>
      </c>
      <c r="AB76" s="9">
        <v>650000</v>
      </c>
      <c r="AC76" s="26">
        <f>U76*AA76*AB76</f>
        <v>0</v>
      </c>
      <c r="AD76" s="9">
        <f>IF(AA76=0,T76,T76-AA76)</f>
        <v>2</v>
      </c>
      <c r="AE76" s="9">
        <v>730000</v>
      </c>
      <c r="AF76" s="9">
        <f>AE76*AD76*U76</f>
        <v>481800.0000000001</v>
      </c>
      <c r="AG76" s="26">
        <f>ROUND(AF76+AC76,0)</f>
        <v>481800</v>
      </c>
    </row>
    <row r="77" spans="1:33" ht="19.5" customHeight="1">
      <c r="A77" s="1">
        <f>COUNTIF($H$13:H77,H77)</f>
        <v>3</v>
      </c>
      <c r="B77" s="2" t="s">
        <v>237</v>
      </c>
      <c r="C77" s="3" t="s">
        <v>127</v>
      </c>
      <c r="D77" s="3" t="s">
        <v>418</v>
      </c>
      <c r="E77" s="3" t="s">
        <v>110</v>
      </c>
      <c r="F77" s="44">
        <f>IF(E77="Nam",DATEVALUE(D77),0)</f>
        <v>28374</v>
      </c>
      <c r="G77" s="79">
        <f>IF(E77="Nữ",DATEVALUE(D77),0)</f>
        <v>0</v>
      </c>
      <c r="H77" s="1">
        <v>3</v>
      </c>
      <c r="I77" s="81" t="s">
        <v>419</v>
      </c>
      <c r="J77" s="1" t="s">
        <v>77</v>
      </c>
      <c r="K77" s="1">
        <v>2</v>
      </c>
      <c r="L77" s="5">
        <v>2.67</v>
      </c>
      <c r="M77" s="6">
        <v>0</v>
      </c>
      <c r="N77" s="7">
        <v>38718</v>
      </c>
      <c r="O77" s="1" t="s">
        <v>77</v>
      </c>
      <c r="P77" s="1">
        <v>3</v>
      </c>
      <c r="Q77" s="5">
        <v>3</v>
      </c>
      <c r="R77" s="6">
        <v>0</v>
      </c>
      <c r="S77" s="7">
        <v>40422</v>
      </c>
      <c r="T77" s="1">
        <f>13-MONTH(S77)</f>
        <v>4</v>
      </c>
      <c r="U77" s="8">
        <f>(Q77+(Q77*R77))-(L77+(L77*M77))</f>
        <v>0.33000000000000007</v>
      </c>
      <c r="V77" s="56">
        <v>963600</v>
      </c>
      <c r="W77" s="56"/>
      <c r="X77" s="9" t="s">
        <v>923</v>
      </c>
      <c r="Y77" s="9" t="s">
        <v>923</v>
      </c>
      <c r="Z77" s="9">
        <f>U77*T77*730000*28.5%</f>
        <v>274626.00000000006</v>
      </c>
      <c r="AA77" s="9">
        <f>IF(MONTH(S77)&gt;=5,0,T77-8)</f>
        <v>0</v>
      </c>
      <c r="AB77" s="9">
        <v>650000</v>
      </c>
      <c r="AC77" s="26">
        <f>U77*AA77*AB77</f>
        <v>0</v>
      </c>
      <c r="AD77" s="9">
        <f>IF(AA77=0,T77,T77-AA77)</f>
        <v>4</v>
      </c>
      <c r="AE77" s="9">
        <v>730000</v>
      </c>
      <c r="AF77" s="9">
        <f>AE77*AD77*U77</f>
        <v>963600.0000000002</v>
      </c>
      <c r="AG77" s="26">
        <f>ROUND(AF77+AC77,0)</f>
        <v>963600</v>
      </c>
    </row>
    <row r="78" spans="1:33" ht="19.5" customHeight="1">
      <c r="A78" s="1">
        <f>COUNTIF($H$13:H78,H78)</f>
        <v>4</v>
      </c>
      <c r="B78" s="2" t="s">
        <v>168</v>
      </c>
      <c r="C78" s="3" t="s">
        <v>290</v>
      </c>
      <c r="D78" s="3" t="s">
        <v>422</v>
      </c>
      <c r="E78" s="3" t="s">
        <v>1045</v>
      </c>
      <c r="F78" s="44">
        <f>IF(E78="Nam",DATEVALUE(D78),0)</f>
        <v>0</v>
      </c>
      <c r="G78" s="79">
        <f>IF(E78="Nữ",DATEVALUE(D78),0)</f>
        <v>29812</v>
      </c>
      <c r="H78" s="1">
        <v>3</v>
      </c>
      <c r="I78" s="81" t="s">
        <v>419</v>
      </c>
      <c r="J78" s="1" t="s">
        <v>77</v>
      </c>
      <c r="K78" s="1">
        <v>2</v>
      </c>
      <c r="L78" s="5">
        <v>2.67</v>
      </c>
      <c r="M78" s="6">
        <v>0</v>
      </c>
      <c r="N78" s="7">
        <v>39356</v>
      </c>
      <c r="O78" s="1" t="s">
        <v>77</v>
      </c>
      <c r="P78" s="1">
        <v>3</v>
      </c>
      <c r="Q78" s="5">
        <v>3</v>
      </c>
      <c r="R78" s="6">
        <v>0</v>
      </c>
      <c r="S78" s="7">
        <v>40452</v>
      </c>
      <c r="T78" s="1">
        <f>13-MONTH(S78)</f>
        <v>3</v>
      </c>
      <c r="U78" s="8">
        <f>(Q78+(Q78*R78))-(L78+(L78*M78))</f>
        <v>0.33000000000000007</v>
      </c>
      <c r="V78" s="56">
        <v>722700</v>
      </c>
      <c r="W78" s="56"/>
      <c r="X78" s="9" t="s">
        <v>923</v>
      </c>
      <c r="Y78" s="9" t="s">
        <v>923</v>
      </c>
      <c r="Z78" s="9">
        <f>U78*T78*730000*28.5%</f>
        <v>205969.50000000003</v>
      </c>
      <c r="AA78" s="9">
        <f>IF(MONTH(S78)&gt;=5,0,T78-8)</f>
        <v>0</v>
      </c>
      <c r="AB78" s="9">
        <v>650000</v>
      </c>
      <c r="AC78" s="26">
        <f>U78*AA78*AB78</f>
        <v>0</v>
      </c>
      <c r="AD78" s="9">
        <f>IF(AA78=0,T78,T78-AA78)</f>
        <v>3</v>
      </c>
      <c r="AE78" s="9">
        <v>730000</v>
      </c>
      <c r="AF78" s="9">
        <f>AE78*AD78*U78</f>
        <v>722700.0000000001</v>
      </c>
      <c r="AG78" s="26">
        <f>ROUND(AF78+AC78,0)</f>
        <v>722700</v>
      </c>
    </row>
    <row r="79" spans="1:33" ht="19.5" customHeight="1">
      <c r="A79" s="1">
        <f>COUNTIF($H$13:H79,H79)</f>
        <v>5</v>
      </c>
      <c r="B79" s="2" t="s">
        <v>147</v>
      </c>
      <c r="C79" s="3" t="s">
        <v>228</v>
      </c>
      <c r="D79" s="3" t="s">
        <v>425</v>
      </c>
      <c r="E79" s="3" t="s">
        <v>110</v>
      </c>
      <c r="F79" s="44">
        <f>IF(E79="Nam",DATEVALUE(D79),0)</f>
        <v>22839</v>
      </c>
      <c r="G79" s="79">
        <f>IF(E79="Nữ",DATEVALUE(D79),0)</f>
        <v>0</v>
      </c>
      <c r="H79" s="1">
        <v>3</v>
      </c>
      <c r="I79" s="81" t="s">
        <v>315</v>
      </c>
      <c r="J79" s="1" t="s">
        <v>79</v>
      </c>
      <c r="K79" s="1">
        <v>12</v>
      </c>
      <c r="L79" s="5">
        <v>3.63</v>
      </c>
      <c r="M79" s="6">
        <v>0.07</v>
      </c>
      <c r="N79" s="7">
        <v>40148</v>
      </c>
      <c r="O79" s="1" t="s">
        <v>79</v>
      </c>
      <c r="P79" s="1">
        <v>12</v>
      </c>
      <c r="Q79" s="5">
        <v>3.63</v>
      </c>
      <c r="R79" s="6">
        <v>0.08</v>
      </c>
      <c r="S79" s="7">
        <v>40513</v>
      </c>
      <c r="T79" s="1">
        <f>13-MONTH(S79)</f>
        <v>1</v>
      </c>
      <c r="U79" s="8">
        <f>(Q79+(Q79*R79))-(L79+(L79*M79))</f>
        <v>0.03629999999999978</v>
      </c>
      <c r="V79" s="56">
        <v>26499</v>
      </c>
      <c r="W79" s="56"/>
      <c r="X79" s="9" t="s">
        <v>923</v>
      </c>
      <c r="Y79" s="9" t="s">
        <v>923</v>
      </c>
      <c r="Z79" s="9">
        <f>U79*T79*730000*28.5%</f>
        <v>7552.214999999953</v>
      </c>
      <c r="AA79" s="9">
        <f>IF(MONTH(S79)&gt;=5,0,T79-8)</f>
        <v>0</v>
      </c>
      <c r="AB79" s="9">
        <v>650000</v>
      </c>
      <c r="AC79" s="26">
        <f>U79*AA79*AB79</f>
        <v>0</v>
      </c>
      <c r="AD79" s="9">
        <f>IF(AA79=0,T79,T79-AA79)</f>
        <v>1</v>
      </c>
      <c r="AE79" s="9">
        <v>730000</v>
      </c>
      <c r="AF79" s="9">
        <f>AE79*AD79*U79</f>
        <v>26498.999999999836</v>
      </c>
      <c r="AG79" s="26">
        <f>ROUND(AF79+AC79,0)</f>
        <v>26499</v>
      </c>
    </row>
    <row r="80" spans="1:33" ht="19.5" customHeight="1">
      <c r="A80" s="1">
        <f>COUNTIF($H$13:H80,H80)</f>
        <v>6</v>
      </c>
      <c r="B80" s="2" t="s">
        <v>173</v>
      </c>
      <c r="C80" s="3" t="s">
        <v>174</v>
      </c>
      <c r="D80" s="3" t="s">
        <v>424</v>
      </c>
      <c r="E80" s="3" t="s">
        <v>110</v>
      </c>
      <c r="F80" s="44">
        <f>IF(E80="Nam",DATEVALUE(D80),0)</f>
        <v>19968</v>
      </c>
      <c r="G80" s="79">
        <f>IF(E80="Nữ",DATEVALUE(D80),0)</f>
        <v>0</v>
      </c>
      <c r="H80" s="1">
        <v>3</v>
      </c>
      <c r="I80" s="81" t="s">
        <v>315</v>
      </c>
      <c r="J80" s="1" t="s">
        <v>79</v>
      </c>
      <c r="K80" s="1">
        <v>12</v>
      </c>
      <c r="L80" s="5">
        <v>3.63</v>
      </c>
      <c r="M80" s="6">
        <v>0.11</v>
      </c>
      <c r="N80" s="7">
        <v>40148</v>
      </c>
      <c r="O80" s="1" t="s">
        <v>79</v>
      </c>
      <c r="P80" s="1">
        <v>12</v>
      </c>
      <c r="Q80" s="5">
        <v>3.63</v>
      </c>
      <c r="R80" s="6">
        <v>0.12</v>
      </c>
      <c r="S80" s="7">
        <v>40513</v>
      </c>
      <c r="T80" s="1">
        <f>13-MONTH(S80)</f>
        <v>1</v>
      </c>
      <c r="U80" s="8">
        <f>(Q80+(Q80*R80))-(L80+(L80*M80))</f>
        <v>0.03629999999999978</v>
      </c>
      <c r="V80" s="56">
        <v>26499</v>
      </c>
      <c r="W80" s="56"/>
      <c r="X80" s="9" t="s">
        <v>923</v>
      </c>
      <c r="Y80" s="9" t="s">
        <v>923</v>
      </c>
      <c r="Z80" s="9">
        <f>U80*T80*730000*28.5%</f>
        <v>7552.214999999953</v>
      </c>
      <c r="AA80" s="9">
        <f>IF(MONTH(S80)&gt;=5,0,T80-8)</f>
        <v>0</v>
      </c>
      <c r="AB80" s="9">
        <v>650000</v>
      </c>
      <c r="AC80" s="26">
        <f>U80*AA80*AB80</f>
        <v>0</v>
      </c>
      <c r="AD80" s="9">
        <f>IF(AA80=0,T80,T80-AA80)</f>
        <v>1</v>
      </c>
      <c r="AE80" s="9">
        <v>730000</v>
      </c>
      <c r="AF80" s="9">
        <f>AE80*AD80*U80</f>
        <v>26498.999999999836</v>
      </c>
      <c r="AG80" s="26">
        <f>ROUND(AF80+AC80,0)</f>
        <v>26499</v>
      </c>
    </row>
    <row r="81" spans="1:33" ht="19.5" customHeight="1">
      <c r="A81" s="1">
        <f>COUNTIF($H$13:H81,H81)</f>
        <v>7</v>
      </c>
      <c r="B81" s="2" t="s">
        <v>429</v>
      </c>
      <c r="C81" s="3" t="s">
        <v>122</v>
      </c>
      <c r="D81" s="3" t="s">
        <v>430</v>
      </c>
      <c r="E81" s="3" t="s">
        <v>1045</v>
      </c>
      <c r="F81" s="44">
        <f>IF(E81="Nam",DATEVALUE(D81),0)</f>
        <v>0</v>
      </c>
      <c r="G81" s="79">
        <f>IF(E81="Nữ",DATEVALUE(D81),0)</f>
        <v>27310</v>
      </c>
      <c r="H81" s="1">
        <v>3</v>
      </c>
      <c r="I81" s="81" t="s">
        <v>51</v>
      </c>
      <c r="J81" s="1" t="s">
        <v>74</v>
      </c>
      <c r="K81" s="1">
        <v>3</v>
      </c>
      <c r="L81" s="5">
        <v>3</v>
      </c>
      <c r="M81" s="6">
        <v>0</v>
      </c>
      <c r="N81" s="7">
        <v>39387</v>
      </c>
      <c r="O81" s="1" t="s">
        <v>74</v>
      </c>
      <c r="P81" s="1">
        <v>4</v>
      </c>
      <c r="Q81" s="5">
        <v>3.33</v>
      </c>
      <c r="R81" s="6">
        <v>0</v>
      </c>
      <c r="S81" s="7">
        <v>40483</v>
      </c>
      <c r="T81" s="1">
        <f>13-MONTH(S81)</f>
        <v>2</v>
      </c>
      <c r="U81" s="8">
        <f>(Q81+(Q81*R81))-(L81+(L81*M81))</f>
        <v>0.33000000000000007</v>
      </c>
      <c r="V81" s="56">
        <v>481800</v>
      </c>
      <c r="W81" s="56"/>
      <c r="X81" s="9" t="s">
        <v>1005</v>
      </c>
      <c r="Y81" s="9" t="s">
        <v>1005</v>
      </c>
      <c r="Z81" s="9">
        <f>U81*T81*730000*28.5%</f>
        <v>137313.00000000003</v>
      </c>
      <c r="AA81" s="9">
        <f>IF(MONTH(S81)&gt;=5,0,T81-8)</f>
        <v>0</v>
      </c>
      <c r="AB81" s="9">
        <v>650000</v>
      </c>
      <c r="AC81" s="26">
        <f>U81*AA81*AB81</f>
        <v>0</v>
      </c>
      <c r="AD81" s="9">
        <f>IF(AA81=0,T81,T81-AA81)</f>
        <v>2</v>
      </c>
      <c r="AE81" s="9">
        <v>730000</v>
      </c>
      <c r="AF81" s="9">
        <f>AE81*AD81*U81</f>
        <v>481800.0000000001</v>
      </c>
      <c r="AG81" s="26">
        <f>ROUND(AF81+AC81,0)</f>
        <v>481800</v>
      </c>
    </row>
    <row r="82" spans="1:33" ht="19.5" customHeight="1">
      <c r="A82" s="1">
        <f>COUNTIF($H$13:H82,H82)</f>
        <v>8</v>
      </c>
      <c r="B82" s="2" t="s">
        <v>119</v>
      </c>
      <c r="C82" s="3" t="s">
        <v>426</v>
      </c>
      <c r="D82" s="3" t="s">
        <v>427</v>
      </c>
      <c r="E82" s="3" t="s">
        <v>1045</v>
      </c>
      <c r="F82" s="44">
        <f>IF(E82="Nam",DATEVALUE(D82),0)</f>
        <v>0</v>
      </c>
      <c r="G82" s="79">
        <f>IF(E82="Nữ",DATEVALUE(D82),0)</f>
        <v>21366</v>
      </c>
      <c r="H82" s="1">
        <v>3</v>
      </c>
      <c r="I82" s="81" t="s">
        <v>51</v>
      </c>
      <c r="J82" s="1" t="s">
        <v>428</v>
      </c>
      <c r="K82" s="1">
        <v>3</v>
      </c>
      <c r="L82" s="5">
        <v>5.08</v>
      </c>
      <c r="M82" s="6">
        <v>0</v>
      </c>
      <c r="N82" s="7">
        <v>39326</v>
      </c>
      <c r="O82" s="1" t="s">
        <v>428</v>
      </c>
      <c r="P82" s="1">
        <v>4</v>
      </c>
      <c r="Q82" s="5">
        <v>5.42</v>
      </c>
      <c r="R82" s="6">
        <v>0</v>
      </c>
      <c r="S82" s="7">
        <v>40422</v>
      </c>
      <c r="T82" s="1">
        <f>13-MONTH(S82)</f>
        <v>4</v>
      </c>
      <c r="U82" s="8">
        <f>(Q82+(Q82*R82))-(L82+(L82*M82))</f>
        <v>0.33999999999999986</v>
      </c>
      <c r="V82" s="56">
        <v>992800</v>
      </c>
      <c r="W82" s="56"/>
      <c r="X82" s="9" t="s">
        <v>1005</v>
      </c>
      <c r="Y82" s="9" t="s">
        <v>1005</v>
      </c>
      <c r="Z82" s="9">
        <f>U82*T82*730000*28.5%</f>
        <v>282947.9999999998</v>
      </c>
      <c r="AA82" s="9">
        <f>IF(MONTH(S82)&gt;=5,0,T82-8)</f>
        <v>0</v>
      </c>
      <c r="AB82" s="9">
        <v>650000</v>
      </c>
      <c r="AC82" s="26">
        <f>U82*AA82*AB82</f>
        <v>0</v>
      </c>
      <c r="AD82" s="9">
        <f>IF(AA82=0,T82,T82-AA82)</f>
        <v>4</v>
      </c>
      <c r="AE82" s="9">
        <v>730000</v>
      </c>
      <c r="AF82" s="9">
        <f>AE82*AD82*U82</f>
        <v>992799.9999999995</v>
      </c>
      <c r="AG82" s="26">
        <f>ROUND(AF82+AC82,0)</f>
        <v>992800</v>
      </c>
    </row>
    <row r="83" spans="1:33" ht="19.5" customHeight="1">
      <c r="A83" s="1">
        <f>COUNTIF($H$13:H83,H83)</f>
        <v>9</v>
      </c>
      <c r="B83" s="2" t="s">
        <v>145</v>
      </c>
      <c r="C83" s="23" t="s">
        <v>150</v>
      </c>
      <c r="D83" s="23" t="s">
        <v>431</v>
      </c>
      <c r="E83" s="23" t="s">
        <v>110</v>
      </c>
      <c r="F83" s="44">
        <f>IF(E83="Nam",DATEVALUE(D83),0)</f>
        <v>18608</v>
      </c>
      <c r="G83" s="79">
        <f>IF(E83="Nữ",DATEVALUE(D83),0)</f>
        <v>0</v>
      </c>
      <c r="H83" s="1">
        <v>3</v>
      </c>
      <c r="I83" s="81" t="s">
        <v>51</v>
      </c>
      <c r="J83" s="1" t="s">
        <v>85</v>
      </c>
      <c r="K83" s="1">
        <v>6</v>
      </c>
      <c r="L83" s="5">
        <v>6.1</v>
      </c>
      <c r="M83" s="6">
        <v>0</v>
      </c>
      <c r="N83" s="7">
        <v>39417</v>
      </c>
      <c r="O83" s="1" t="s">
        <v>85</v>
      </c>
      <c r="P83" s="1">
        <v>7</v>
      </c>
      <c r="Q83" s="5">
        <v>6.44</v>
      </c>
      <c r="R83" s="6">
        <v>0</v>
      </c>
      <c r="S83" s="7">
        <v>40513</v>
      </c>
      <c r="T83" s="1">
        <f>13-MONTH(S83)</f>
        <v>1</v>
      </c>
      <c r="U83" s="8">
        <f>(Q83+(Q83*R83))-(L83+(L83*M83))</f>
        <v>0.34000000000000075</v>
      </c>
      <c r="V83" s="56">
        <v>248200</v>
      </c>
      <c r="W83" s="56"/>
      <c r="X83" s="9" t="s">
        <v>1005</v>
      </c>
      <c r="Y83" s="9" t="s">
        <v>1005</v>
      </c>
      <c r="Z83" s="9">
        <f>U83*T83*730000*28.5%</f>
        <v>70737.00000000015</v>
      </c>
      <c r="AA83" s="9">
        <f>IF(MONTH(S83)&gt;=5,0,T83-8)</f>
        <v>0</v>
      </c>
      <c r="AB83" s="9">
        <v>650000</v>
      </c>
      <c r="AC83" s="26">
        <f>U83*AA83*AB83</f>
        <v>0</v>
      </c>
      <c r="AD83" s="9">
        <f>IF(AA83=0,T83,T83-AA83)</f>
        <v>1</v>
      </c>
      <c r="AE83" s="9">
        <v>730000</v>
      </c>
      <c r="AF83" s="9">
        <f>AE83*AD83*U83</f>
        <v>248200.00000000055</v>
      </c>
      <c r="AG83" s="26">
        <f>ROUND(AF83+AC83,0)</f>
        <v>248200</v>
      </c>
    </row>
    <row r="84" spans="1:33" ht="19.5" customHeight="1">
      <c r="A84" s="1">
        <f>COUNTIF($H$13:H84,H84)</f>
        <v>10</v>
      </c>
      <c r="B84" s="2" t="s">
        <v>168</v>
      </c>
      <c r="C84" s="23" t="s">
        <v>294</v>
      </c>
      <c r="D84" s="23" t="s">
        <v>434</v>
      </c>
      <c r="E84" s="23" t="s">
        <v>1045</v>
      </c>
      <c r="F84" s="44">
        <f>IF(E84="Nam",DATEVALUE(D84),0)</f>
        <v>0</v>
      </c>
      <c r="G84" s="79">
        <f>IF(E84="Nữ",DATEVALUE(D84),0)</f>
        <v>29060</v>
      </c>
      <c r="H84" s="1">
        <v>3</v>
      </c>
      <c r="I84" s="81" t="s">
        <v>38</v>
      </c>
      <c r="J84" s="1" t="s">
        <v>77</v>
      </c>
      <c r="K84" s="1">
        <v>2</v>
      </c>
      <c r="L84" s="5">
        <v>2.67</v>
      </c>
      <c r="M84" s="6">
        <v>0</v>
      </c>
      <c r="N84" s="7">
        <v>39387</v>
      </c>
      <c r="O84" s="1" t="s">
        <v>77</v>
      </c>
      <c r="P84" s="1">
        <v>3</v>
      </c>
      <c r="Q84" s="5">
        <v>3</v>
      </c>
      <c r="R84" s="6">
        <v>0</v>
      </c>
      <c r="S84" s="7">
        <v>40483</v>
      </c>
      <c r="T84" s="1">
        <f>13-MONTH(S84)</f>
        <v>2</v>
      </c>
      <c r="U84" s="8">
        <f>(Q84+(Q84*R84))-(L84+(L84*M84))</f>
        <v>0.33000000000000007</v>
      </c>
      <c r="V84" s="56">
        <v>481800</v>
      </c>
      <c r="W84" s="56"/>
      <c r="X84" s="9" t="s">
        <v>967</v>
      </c>
      <c r="Y84" s="9" t="s">
        <v>967</v>
      </c>
      <c r="Z84" s="9">
        <f>U84*T84*730000*28.5%</f>
        <v>137313.00000000003</v>
      </c>
      <c r="AA84" s="9">
        <f>IF(MONTH(S84)&gt;=5,0,T84-8)</f>
        <v>0</v>
      </c>
      <c r="AB84" s="9">
        <v>650000</v>
      </c>
      <c r="AC84" s="26">
        <f>U84*AA84*AB84</f>
        <v>0</v>
      </c>
      <c r="AD84" s="9">
        <f>IF(AA84=0,T84,T84-AA84)</f>
        <v>2</v>
      </c>
      <c r="AE84" s="9">
        <v>730000</v>
      </c>
      <c r="AF84" s="9">
        <f>AE84*AD84*U84</f>
        <v>481800.0000000001</v>
      </c>
      <c r="AG84" s="26">
        <f>ROUND(AF84+AC84,0)</f>
        <v>481800</v>
      </c>
    </row>
    <row r="85" spans="1:33" ht="19.5" customHeight="1">
      <c r="A85" s="1">
        <f>COUNTIF($H$13:H85,H85)</f>
        <v>11</v>
      </c>
      <c r="B85" s="2" t="s">
        <v>432</v>
      </c>
      <c r="C85" s="3" t="s">
        <v>181</v>
      </c>
      <c r="D85" s="3" t="s">
        <v>433</v>
      </c>
      <c r="E85" s="3" t="s">
        <v>110</v>
      </c>
      <c r="F85" s="44">
        <f>IF(E85="Nam",DATEVALUE(D85),0)</f>
        <v>28015</v>
      </c>
      <c r="G85" s="79">
        <f>IF(E85="Nữ",DATEVALUE(D85),0)</f>
        <v>0</v>
      </c>
      <c r="H85" s="1">
        <v>3</v>
      </c>
      <c r="I85" s="81" t="s">
        <v>38</v>
      </c>
      <c r="J85" s="1" t="s">
        <v>77</v>
      </c>
      <c r="K85" s="1">
        <v>2</v>
      </c>
      <c r="L85" s="5">
        <v>2.67</v>
      </c>
      <c r="M85" s="6">
        <v>0</v>
      </c>
      <c r="N85" s="7">
        <v>39356</v>
      </c>
      <c r="O85" s="1" t="s">
        <v>77</v>
      </c>
      <c r="P85" s="1">
        <v>3</v>
      </c>
      <c r="Q85" s="5">
        <v>3</v>
      </c>
      <c r="R85" s="6">
        <v>0</v>
      </c>
      <c r="S85" s="7">
        <v>40452</v>
      </c>
      <c r="T85" s="1">
        <f>13-MONTH(S85)</f>
        <v>3</v>
      </c>
      <c r="U85" s="8">
        <f>(Q85+(Q85*R85))-(L85+(L85*M85))</f>
        <v>0.33000000000000007</v>
      </c>
      <c r="V85" s="56">
        <v>722700</v>
      </c>
      <c r="W85" s="56"/>
      <c r="X85" s="9" t="s">
        <v>967</v>
      </c>
      <c r="Y85" s="9" t="s">
        <v>967</v>
      </c>
      <c r="Z85" s="9">
        <f>U85*T85*730000*28.5%</f>
        <v>205969.50000000003</v>
      </c>
      <c r="AA85" s="9">
        <f>IF(MONTH(S85)&gt;=5,0,T85-8)</f>
        <v>0</v>
      </c>
      <c r="AB85" s="9">
        <v>650000</v>
      </c>
      <c r="AC85" s="26">
        <f>U85*AA85*AB85</f>
        <v>0</v>
      </c>
      <c r="AD85" s="9">
        <f>IF(AA85=0,T85,T85-AA85)</f>
        <v>3</v>
      </c>
      <c r="AE85" s="9">
        <v>730000</v>
      </c>
      <c r="AF85" s="9">
        <f>AE85*AD85*U85</f>
        <v>722700.0000000001</v>
      </c>
      <c r="AG85" s="26">
        <f>ROUND(AF85+AC85,0)</f>
        <v>722700</v>
      </c>
    </row>
    <row r="86" spans="1:33" ht="19.5" customHeight="1">
      <c r="A86" s="1">
        <f>COUNTIF($H$13:H86,H86)</f>
        <v>12</v>
      </c>
      <c r="B86" s="2" t="s">
        <v>857</v>
      </c>
      <c r="C86" s="23" t="s">
        <v>858</v>
      </c>
      <c r="D86" s="23" t="s">
        <v>900</v>
      </c>
      <c r="E86" s="23" t="s">
        <v>1045</v>
      </c>
      <c r="F86" s="44">
        <f>IF(E86="Nam",DATEVALUE(D86),0)</f>
        <v>0</v>
      </c>
      <c r="G86" s="79">
        <f>IF(E86="Nữ",DATEVALUE(D86),0)</f>
        <v>29673</v>
      </c>
      <c r="H86" s="1">
        <v>3</v>
      </c>
      <c r="I86" s="81" t="s">
        <v>38</v>
      </c>
      <c r="J86" s="1" t="s">
        <v>77</v>
      </c>
      <c r="K86" s="1">
        <v>3</v>
      </c>
      <c r="L86" s="5">
        <v>3</v>
      </c>
      <c r="M86" s="6">
        <v>0</v>
      </c>
      <c r="N86" s="7">
        <v>39722</v>
      </c>
      <c r="O86" s="1" t="s">
        <v>77</v>
      </c>
      <c r="P86" s="1">
        <v>4</v>
      </c>
      <c r="Q86" s="5">
        <v>3.33</v>
      </c>
      <c r="R86" s="6">
        <v>0</v>
      </c>
      <c r="S86" s="7">
        <v>40452</v>
      </c>
      <c r="T86" s="1">
        <f>13-MONTH(S86)</f>
        <v>3</v>
      </c>
      <c r="U86" s="8">
        <f>(Q86+(Q86*R86))-(L86+(L86*M86))</f>
        <v>0.33000000000000007</v>
      </c>
      <c r="V86" s="56">
        <v>722700</v>
      </c>
      <c r="W86" s="56"/>
      <c r="X86" s="9" t="s">
        <v>967</v>
      </c>
      <c r="Y86" s="9" t="s">
        <v>967</v>
      </c>
      <c r="Z86" s="9">
        <f>U86*T86*730000*28.5%</f>
        <v>205969.50000000003</v>
      </c>
      <c r="AA86" s="9">
        <f>IF(MONTH(S86)&gt;=5,0,T86-8)</f>
        <v>0</v>
      </c>
      <c r="AB86" s="9">
        <v>650000</v>
      </c>
      <c r="AC86" s="26">
        <f>U86*AA86*AB86</f>
        <v>0</v>
      </c>
      <c r="AD86" s="9">
        <f>IF(AA86=0,T86,T86-AA86)</f>
        <v>3</v>
      </c>
      <c r="AE86" s="9">
        <v>730000</v>
      </c>
      <c r="AF86" s="9">
        <f>AE86*AD86*U86</f>
        <v>722700.0000000001</v>
      </c>
      <c r="AG86" s="26">
        <f>ROUND(AF86+AC86,0)</f>
        <v>722700</v>
      </c>
    </row>
    <row r="87" spans="1:33" ht="19.5" customHeight="1">
      <c r="A87" s="1">
        <f>COUNTIF($H$13:H87,H87)</f>
        <v>13</v>
      </c>
      <c r="B87" s="2" t="s">
        <v>435</v>
      </c>
      <c r="C87" s="3" t="s">
        <v>137</v>
      </c>
      <c r="D87" s="3" t="s">
        <v>436</v>
      </c>
      <c r="E87" s="3" t="s">
        <v>110</v>
      </c>
      <c r="F87" s="44">
        <f>IF(E87="Nam",DATEVALUE(D87),0)</f>
        <v>29550</v>
      </c>
      <c r="G87" s="79">
        <f>IF(E87="Nữ",DATEVALUE(D87),0)</f>
        <v>0</v>
      </c>
      <c r="H87" s="1">
        <v>3</v>
      </c>
      <c r="I87" s="81" t="s">
        <v>13</v>
      </c>
      <c r="J87" s="1" t="s">
        <v>77</v>
      </c>
      <c r="K87" s="1">
        <v>2</v>
      </c>
      <c r="L87" s="5">
        <v>2.67</v>
      </c>
      <c r="M87" s="6">
        <v>0</v>
      </c>
      <c r="N87" s="7">
        <v>39326</v>
      </c>
      <c r="O87" s="1" t="s">
        <v>77</v>
      </c>
      <c r="P87" s="1">
        <v>3</v>
      </c>
      <c r="Q87" s="5">
        <v>3</v>
      </c>
      <c r="R87" s="6">
        <v>0</v>
      </c>
      <c r="S87" s="7">
        <v>40422</v>
      </c>
      <c r="T87" s="1">
        <f>13-MONTH(S87)</f>
        <v>4</v>
      </c>
      <c r="U87" s="8">
        <f>(Q87+(Q87*R87))-(L87+(L87*M87))</f>
        <v>0.33000000000000007</v>
      </c>
      <c r="V87" s="56">
        <v>963600</v>
      </c>
      <c r="W87" s="56"/>
      <c r="X87" s="9" t="s">
        <v>976</v>
      </c>
      <c r="Y87" s="9" t="s">
        <v>976</v>
      </c>
      <c r="Z87" s="9">
        <f>U87*T87*730000*28.5%</f>
        <v>274626.00000000006</v>
      </c>
      <c r="AA87" s="9">
        <f>IF(MONTH(S87)&gt;=5,0,T87-8)</f>
        <v>0</v>
      </c>
      <c r="AB87" s="9">
        <v>650000</v>
      </c>
      <c r="AC87" s="26">
        <f>U87*AA87*AB87</f>
        <v>0</v>
      </c>
      <c r="AD87" s="9">
        <f>IF(AA87=0,T87,T87-AA87)</f>
        <v>4</v>
      </c>
      <c r="AE87" s="9">
        <v>730000</v>
      </c>
      <c r="AF87" s="9">
        <f>AE87*AD87*U87</f>
        <v>963600.0000000002</v>
      </c>
      <c r="AG87" s="26">
        <f>ROUND(AF87+AC87,0)</f>
        <v>963600</v>
      </c>
    </row>
    <row r="88" spans="1:33" ht="19.5" customHeight="1">
      <c r="A88" s="1">
        <f>COUNTIF($H$13:H88,H88)</f>
        <v>14</v>
      </c>
      <c r="B88" s="2" t="s">
        <v>170</v>
      </c>
      <c r="C88" s="23" t="s">
        <v>171</v>
      </c>
      <c r="D88" s="23" t="s">
        <v>437</v>
      </c>
      <c r="E88" s="23" t="s">
        <v>110</v>
      </c>
      <c r="F88" s="44">
        <f>IF(E88="Nam",DATEVALUE(D88),0)</f>
        <v>20157</v>
      </c>
      <c r="G88" s="79">
        <f>IF(E88="Nữ",DATEVALUE(D88),0)</f>
        <v>0</v>
      </c>
      <c r="H88" s="1">
        <v>3</v>
      </c>
      <c r="I88" s="81" t="s">
        <v>13</v>
      </c>
      <c r="J88" s="1" t="s">
        <v>79</v>
      </c>
      <c r="K88" s="1">
        <v>12</v>
      </c>
      <c r="L88" s="5">
        <v>3.63</v>
      </c>
      <c r="M88" s="6">
        <v>0.13</v>
      </c>
      <c r="N88" s="7">
        <v>40148</v>
      </c>
      <c r="O88" s="1" t="s">
        <v>79</v>
      </c>
      <c r="P88" s="1">
        <v>12</v>
      </c>
      <c r="Q88" s="5">
        <v>3.63</v>
      </c>
      <c r="R88" s="6">
        <v>0.14</v>
      </c>
      <c r="S88" s="7">
        <v>40513</v>
      </c>
      <c r="T88" s="1">
        <f>13-MONTH(S88)</f>
        <v>1</v>
      </c>
      <c r="U88" s="8">
        <f>(Q88+(Q88*R88))-(L88+(L88*M88))</f>
        <v>0.03629999999999978</v>
      </c>
      <c r="V88" s="56">
        <v>26499</v>
      </c>
      <c r="W88" s="56"/>
      <c r="X88" s="9" t="s">
        <v>976</v>
      </c>
      <c r="Y88" s="9" t="s">
        <v>976</v>
      </c>
      <c r="Z88" s="9">
        <f>U88*T88*730000*28.5%</f>
        <v>7552.214999999953</v>
      </c>
      <c r="AA88" s="9">
        <f>IF(MONTH(S88)&gt;=5,0,T88-8)</f>
        <v>0</v>
      </c>
      <c r="AB88" s="9">
        <v>650000</v>
      </c>
      <c r="AC88" s="26">
        <f>U88*AA88*AB88</f>
        <v>0</v>
      </c>
      <c r="AD88" s="9">
        <f>IF(AA88=0,T88,T88-AA88)</f>
        <v>1</v>
      </c>
      <c r="AE88" s="9">
        <v>730000</v>
      </c>
      <c r="AF88" s="9">
        <f>AE88*AD88*U88</f>
        <v>26498.999999999836</v>
      </c>
      <c r="AG88" s="26">
        <f>ROUND(AF88+AC88,0)</f>
        <v>26499</v>
      </c>
    </row>
    <row r="89" spans="1:33" ht="19.5" customHeight="1">
      <c r="A89" s="1">
        <f>COUNTIF($H$13:H89,H89)</f>
        <v>15</v>
      </c>
      <c r="B89" s="2" t="s">
        <v>119</v>
      </c>
      <c r="C89" s="23" t="s">
        <v>832</v>
      </c>
      <c r="D89" s="23" t="s">
        <v>866</v>
      </c>
      <c r="E89" s="23" t="s">
        <v>1045</v>
      </c>
      <c r="F89" s="44">
        <f>IF(E89="Nam",DATEVALUE(D89),0)</f>
        <v>0</v>
      </c>
      <c r="G89" s="79">
        <f>IF(E89="Nữ",DATEVALUE(D89),0)</f>
        <v>19958</v>
      </c>
      <c r="H89" s="1">
        <v>3</v>
      </c>
      <c r="I89" s="81" t="s">
        <v>49</v>
      </c>
      <c r="J89" s="1" t="s">
        <v>85</v>
      </c>
      <c r="K89" s="1">
        <v>5</v>
      </c>
      <c r="L89" s="5">
        <v>5.76</v>
      </c>
      <c r="M89" s="6">
        <v>0</v>
      </c>
      <c r="N89" s="7">
        <v>39783</v>
      </c>
      <c r="O89" s="1" t="s">
        <v>85</v>
      </c>
      <c r="P89" s="1">
        <v>6</v>
      </c>
      <c r="Q89" s="5">
        <v>6.1</v>
      </c>
      <c r="R89" s="6">
        <v>0</v>
      </c>
      <c r="S89" s="7">
        <v>40513</v>
      </c>
      <c r="T89" s="1">
        <f>13-MONTH(S89)</f>
        <v>1</v>
      </c>
      <c r="U89" s="8">
        <f>(Q89+(Q89*R89))-(L89+(L89*M89))</f>
        <v>0.33999999999999986</v>
      </c>
      <c r="V89" s="56">
        <v>248200</v>
      </c>
      <c r="W89" s="56"/>
      <c r="X89" s="9" t="s">
        <v>940</v>
      </c>
      <c r="Y89" s="9" t="s">
        <v>940</v>
      </c>
      <c r="Z89" s="9">
        <f>U89*T89*730000*28.5%</f>
        <v>70736.99999999996</v>
      </c>
      <c r="AA89" s="9">
        <f>IF(MONTH(S89)&gt;=5,0,T89-8)</f>
        <v>0</v>
      </c>
      <c r="AB89" s="9">
        <v>650000</v>
      </c>
      <c r="AC89" s="26">
        <f>U89*AA89*AB89</f>
        <v>0</v>
      </c>
      <c r="AD89" s="9">
        <f>IF(AA89=0,T89,T89-AA89)</f>
        <v>1</v>
      </c>
      <c r="AE89" s="9">
        <v>730000</v>
      </c>
      <c r="AF89" s="9">
        <f>AE89*AD89*U89</f>
        <v>248199.99999999988</v>
      </c>
      <c r="AG89" s="26">
        <f>ROUND(AF89+AC89,0)</f>
        <v>248200</v>
      </c>
    </row>
    <row r="90" spans="1:33" ht="19.5" customHeight="1">
      <c r="A90" s="1">
        <f>COUNTIF($H$13:H90,H90)</f>
        <v>16</v>
      </c>
      <c r="B90" s="2" t="s">
        <v>440</v>
      </c>
      <c r="C90" s="3" t="s">
        <v>116</v>
      </c>
      <c r="D90" s="3" t="s">
        <v>441</v>
      </c>
      <c r="E90" s="3" t="s">
        <v>110</v>
      </c>
      <c r="F90" s="44">
        <f>IF(E90="Nam",DATEVALUE(D90),0)</f>
        <v>29379</v>
      </c>
      <c r="G90" s="79">
        <f>IF(E90="Nữ",DATEVALUE(D90),0)</f>
        <v>0</v>
      </c>
      <c r="H90" s="1">
        <v>3</v>
      </c>
      <c r="I90" s="81" t="s">
        <v>302</v>
      </c>
      <c r="J90" s="1" t="s">
        <v>77</v>
      </c>
      <c r="K90" s="1">
        <v>2</v>
      </c>
      <c r="L90" s="5">
        <v>2.67</v>
      </c>
      <c r="M90" s="6">
        <v>0</v>
      </c>
      <c r="N90" s="7">
        <v>39387</v>
      </c>
      <c r="O90" s="1" t="s">
        <v>77</v>
      </c>
      <c r="P90" s="1">
        <v>3</v>
      </c>
      <c r="Q90" s="5">
        <v>3</v>
      </c>
      <c r="R90" s="6">
        <v>0</v>
      </c>
      <c r="S90" s="7">
        <v>40483</v>
      </c>
      <c r="T90" s="1">
        <f>13-MONTH(S90)</f>
        <v>2</v>
      </c>
      <c r="U90" s="8">
        <f>(Q90+(Q90*R90))-(L90+(L90*M90))</f>
        <v>0.33000000000000007</v>
      </c>
      <c r="V90" s="56">
        <v>481800</v>
      </c>
      <c r="W90" s="56"/>
      <c r="X90" s="9" t="s">
        <v>1018</v>
      </c>
      <c r="Y90" s="9" t="s">
        <v>1018</v>
      </c>
      <c r="Z90" s="9">
        <f>U90*T90*730000*28.5%</f>
        <v>137313.00000000003</v>
      </c>
      <c r="AA90" s="9">
        <f>IF(MONTH(S90)&gt;=5,0,T90-8)</f>
        <v>0</v>
      </c>
      <c r="AB90" s="9">
        <v>650000</v>
      </c>
      <c r="AC90" s="26">
        <f>U90*AA90*AB90</f>
        <v>0</v>
      </c>
      <c r="AD90" s="9">
        <f>IF(AA90=0,T90,T90-AA90)</f>
        <v>2</v>
      </c>
      <c r="AE90" s="9">
        <v>730000</v>
      </c>
      <c r="AF90" s="9">
        <f>AE90*AD90*U90</f>
        <v>481800.0000000001</v>
      </c>
      <c r="AG90" s="26">
        <f>ROUND(AF90+AC90,0)</f>
        <v>481800</v>
      </c>
    </row>
    <row r="91" spans="1:33" ht="19.5" customHeight="1">
      <c r="A91" s="1">
        <f>COUNTIF($H$13:H91,H91)</f>
        <v>17</v>
      </c>
      <c r="B91" s="2" t="s">
        <v>299</v>
      </c>
      <c r="C91" s="3" t="s">
        <v>283</v>
      </c>
      <c r="D91" s="3" t="s">
        <v>442</v>
      </c>
      <c r="E91" s="3" t="s">
        <v>1045</v>
      </c>
      <c r="F91" s="44">
        <f>IF(E91="Nam",DATEVALUE(D91),0)</f>
        <v>0</v>
      </c>
      <c r="G91" s="79">
        <f>IF(E91="Nữ",DATEVALUE(D91),0)</f>
        <v>29888</v>
      </c>
      <c r="H91" s="1">
        <v>3</v>
      </c>
      <c r="I91" s="81" t="s">
        <v>302</v>
      </c>
      <c r="J91" s="1" t="s">
        <v>77</v>
      </c>
      <c r="K91" s="1">
        <v>2</v>
      </c>
      <c r="L91" s="5">
        <v>2.67</v>
      </c>
      <c r="M91" s="6">
        <v>0</v>
      </c>
      <c r="N91" s="7">
        <v>39387</v>
      </c>
      <c r="O91" s="1" t="s">
        <v>77</v>
      </c>
      <c r="P91" s="1">
        <v>3</v>
      </c>
      <c r="Q91" s="5">
        <v>3</v>
      </c>
      <c r="R91" s="6">
        <v>0</v>
      </c>
      <c r="S91" s="7">
        <v>40483</v>
      </c>
      <c r="T91" s="1">
        <f>13-MONTH(S91)</f>
        <v>2</v>
      </c>
      <c r="U91" s="8">
        <f>(Q91+(Q91*R91))-(L91+(L91*M91))</f>
        <v>0.33000000000000007</v>
      </c>
      <c r="V91" s="56">
        <v>481800</v>
      </c>
      <c r="W91" s="56"/>
      <c r="X91" s="9" t="s">
        <v>1018</v>
      </c>
      <c r="Y91" s="9" t="s">
        <v>1018</v>
      </c>
      <c r="Z91" s="9">
        <f>U91*T91*730000*28.5%</f>
        <v>137313.00000000003</v>
      </c>
      <c r="AA91" s="9">
        <f>IF(MONTH(S91)&gt;=5,0,T91-8)</f>
        <v>0</v>
      </c>
      <c r="AB91" s="9">
        <v>650000</v>
      </c>
      <c r="AC91" s="26">
        <f>U91*AA91*AB91</f>
        <v>0</v>
      </c>
      <c r="AD91" s="9">
        <f>IF(AA91=0,T91,T91-AA91)</f>
        <v>2</v>
      </c>
      <c r="AE91" s="9">
        <v>730000</v>
      </c>
      <c r="AF91" s="9">
        <f>AE91*AD91*U91</f>
        <v>481800.0000000001</v>
      </c>
      <c r="AG91" s="26">
        <f>ROUND(AF91+AC91,0)</f>
        <v>481800</v>
      </c>
    </row>
    <row r="92" spans="1:33" ht="19.5" customHeight="1">
      <c r="A92" s="1">
        <f>COUNTIF($H$13:H92,H92)</f>
        <v>18</v>
      </c>
      <c r="B92" s="2" t="s">
        <v>446</v>
      </c>
      <c r="C92" s="23" t="s">
        <v>80</v>
      </c>
      <c r="D92" s="23" t="s">
        <v>447</v>
      </c>
      <c r="E92" s="23" t="s">
        <v>110</v>
      </c>
      <c r="F92" s="44">
        <f>IF(E92="Nam",DATEVALUE(D92),0)</f>
        <v>30599</v>
      </c>
      <c r="G92" s="79">
        <f>IF(E92="Nữ",DATEVALUE(D92),0)</f>
        <v>0</v>
      </c>
      <c r="H92" s="1">
        <v>3</v>
      </c>
      <c r="I92" s="81" t="s">
        <v>445</v>
      </c>
      <c r="J92" s="1" t="s">
        <v>77</v>
      </c>
      <c r="K92" s="1">
        <v>1</v>
      </c>
      <c r="L92" s="5">
        <v>2.34</v>
      </c>
      <c r="M92" s="6">
        <v>0</v>
      </c>
      <c r="N92" s="7">
        <v>39356</v>
      </c>
      <c r="O92" s="1" t="s">
        <v>77</v>
      </c>
      <c r="P92" s="1">
        <v>2</v>
      </c>
      <c r="Q92" s="5">
        <v>2.67</v>
      </c>
      <c r="R92" s="6">
        <v>0</v>
      </c>
      <c r="S92" s="7">
        <v>40452</v>
      </c>
      <c r="T92" s="1">
        <f>13-MONTH(S92)</f>
        <v>3</v>
      </c>
      <c r="U92" s="8">
        <f>(Q92+(Q92*R92))-(L92+(L92*M92))</f>
        <v>0.33000000000000007</v>
      </c>
      <c r="V92" s="56">
        <v>722700</v>
      </c>
      <c r="W92" s="56"/>
      <c r="X92" s="9" t="s">
        <v>962</v>
      </c>
      <c r="Y92" s="9" t="s">
        <v>962</v>
      </c>
      <c r="Z92" s="9">
        <f>U92*T92*730000*28.5%</f>
        <v>205969.50000000003</v>
      </c>
      <c r="AA92" s="9">
        <f>IF(MONTH(S92)&gt;=5,0,T92-8)</f>
        <v>0</v>
      </c>
      <c r="AB92" s="9">
        <v>650000</v>
      </c>
      <c r="AC92" s="26">
        <f>U92*AA92*AB92</f>
        <v>0</v>
      </c>
      <c r="AD92" s="9">
        <f>IF(AA92=0,T92,T92-AA92)</f>
        <v>3</v>
      </c>
      <c r="AE92" s="9">
        <v>730000</v>
      </c>
      <c r="AF92" s="9">
        <f>AE92*AD92*U92</f>
        <v>722700.0000000001</v>
      </c>
      <c r="AG92" s="26">
        <f>ROUND(AF92+AC92,0)</f>
        <v>722700</v>
      </c>
    </row>
    <row r="93" spans="1:33" ht="19.5" customHeight="1">
      <c r="A93" s="1">
        <f>COUNTIF($H$13:H93,H93)</f>
        <v>19</v>
      </c>
      <c r="B93" s="2" t="s">
        <v>233</v>
      </c>
      <c r="C93" s="3" t="s">
        <v>448</v>
      </c>
      <c r="D93" s="3" t="s">
        <v>449</v>
      </c>
      <c r="E93" s="3" t="s">
        <v>110</v>
      </c>
      <c r="F93" s="44">
        <f>IF(E93="Nam",DATEVALUE(D93),0)</f>
        <v>28204</v>
      </c>
      <c r="G93" s="79">
        <f>IF(E93="Nữ",DATEVALUE(D93),0)</f>
        <v>0</v>
      </c>
      <c r="H93" s="1">
        <v>3</v>
      </c>
      <c r="I93" s="81" t="s">
        <v>445</v>
      </c>
      <c r="J93" s="1" t="s">
        <v>77</v>
      </c>
      <c r="K93" s="1">
        <v>2</v>
      </c>
      <c r="L93" s="5">
        <v>2.67</v>
      </c>
      <c r="M93" s="6">
        <v>0</v>
      </c>
      <c r="N93" s="7">
        <v>39387</v>
      </c>
      <c r="O93" s="1" t="s">
        <v>77</v>
      </c>
      <c r="P93" s="1">
        <v>3</v>
      </c>
      <c r="Q93" s="5">
        <v>3</v>
      </c>
      <c r="R93" s="6">
        <v>0</v>
      </c>
      <c r="S93" s="7">
        <v>40483</v>
      </c>
      <c r="T93" s="1">
        <f>13-MONTH(S93)</f>
        <v>2</v>
      </c>
      <c r="U93" s="8">
        <f>(Q93+(Q93*R93))-(L93+(L93*M93))</f>
        <v>0.33000000000000007</v>
      </c>
      <c r="V93" s="56">
        <v>481800</v>
      </c>
      <c r="W93" s="56"/>
      <c r="X93" s="9" t="s">
        <v>962</v>
      </c>
      <c r="Y93" s="9" t="s">
        <v>962</v>
      </c>
      <c r="Z93" s="9">
        <f>U93*T93*730000*28.5%</f>
        <v>137313.00000000003</v>
      </c>
      <c r="AA93" s="9">
        <f>IF(MONTH(S93)&gt;=5,0,T93-8)</f>
        <v>0</v>
      </c>
      <c r="AB93" s="9">
        <v>650000</v>
      </c>
      <c r="AC93" s="26">
        <f>U93*AA93*AB93</f>
        <v>0</v>
      </c>
      <c r="AD93" s="9">
        <f>IF(AA93=0,T93,T93-AA93)</f>
        <v>2</v>
      </c>
      <c r="AE93" s="9">
        <v>730000</v>
      </c>
      <c r="AF93" s="9">
        <f>AE93*AD93*U93</f>
        <v>481800.0000000001</v>
      </c>
      <c r="AG93" s="26">
        <f>ROUND(AF93+AC93,0)</f>
        <v>481800</v>
      </c>
    </row>
    <row r="94" spans="1:33" ht="19.5" customHeight="1">
      <c r="A94" s="1">
        <f>COUNTIF($H$13:H94,H94)</f>
        <v>20</v>
      </c>
      <c r="B94" s="2" t="s">
        <v>206</v>
      </c>
      <c r="C94" s="3" t="s">
        <v>80</v>
      </c>
      <c r="D94" s="3" t="s">
        <v>894</v>
      </c>
      <c r="E94" s="3" t="s">
        <v>1045</v>
      </c>
      <c r="F94" s="44">
        <f>IF(E94="Nam",DATEVALUE(D94),0)</f>
        <v>0</v>
      </c>
      <c r="G94" s="79">
        <f>IF(E94="Nữ",DATEVALUE(D94),0)</f>
        <v>26683</v>
      </c>
      <c r="H94" s="1">
        <v>3</v>
      </c>
      <c r="I94" s="81" t="s">
        <v>445</v>
      </c>
      <c r="J94" s="1" t="s">
        <v>77</v>
      </c>
      <c r="K94" s="1">
        <v>4</v>
      </c>
      <c r="L94" s="5">
        <v>3.33</v>
      </c>
      <c r="M94" s="6">
        <v>0</v>
      </c>
      <c r="N94" s="7">
        <v>39539</v>
      </c>
      <c r="O94" s="1" t="s">
        <v>77</v>
      </c>
      <c r="P94" s="1">
        <v>5</v>
      </c>
      <c r="Q94" s="5">
        <v>3.66</v>
      </c>
      <c r="R94" s="6">
        <v>0</v>
      </c>
      <c r="S94" s="7">
        <v>40269</v>
      </c>
      <c r="T94" s="1">
        <f>13-MONTH(S94)</f>
        <v>9</v>
      </c>
      <c r="U94" s="8">
        <f>(Q94+(Q94*R94))-(L94+(L94*M94))</f>
        <v>0.33000000000000007</v>
      </c>
      <c r="V94" s="56">
        <v>2141700</v>
      </c>
      <c r="W94" s="56"/>
      <c r="X94" s="9" t="s">
        <v>962</v>
      </c>
      <c r="Y94" s="9" t="s">
        <v>962</v>
      </c>
      <c r="Z94" s="9">
        <f>U94*T94*730000*28.5%</f>
        <v>617908.5000000001</v>
      </c>
      <c r="AA94" s="9">
        <f>IF(MONTH(S94)&gt;=5,0,T94-8)</f>
        <v>1</v>
      </c>
      <c r="AB94" s="9">
        <v>650000</v>
      </c>
      <c r="AC94" s="26">
        <f>U94*AA94*AB94</f>
        <v>214500.00000000006</v>
      </c>
      <c r="AD94" s="9">
        <f>IF(AA94=0,T94,T94-AA94)</f>
        <v>8</v>
      </c>
      <c r="AE94" s="9">
        <v>730000</v>
      </c>
      <c r="AF94" s="9">
        <f>AE94*AD94*U94</f>
        <v>1927200.0000000005</v>
      </c>
      <c r="AG94" s="26">
        <f>ROUND(AF94+AC94,0)</f>
        <v>2141700</v>
      </c>
    </row>
    <row r="95" spans="1:33" ht="19.5" customHeight="1">
      <c r="A95" s="1">
        <f>COUNTIF($H$13:H95,H95)</f>
        <v>21</v>
      </c>
      <c r="B95" s="2" t="s">
        <v>454</v>
      </c>
      <c r="C95" s="3" t="s">
        <v>455</v>
      </c>
      <c r="D95" s="3" t="s">
        <v>456</v>
      </c>
      <c r="E95" s="3" t="s">
        <v>110</v>
      </c>
      <c r="F95" s="44">
        <f>IF(E95="Nam",DATEVALUE(D95),0)</f>
        <v>19113</v>
      </c>
      <c r="G95" s="79">
        <f>IF(E95="Nữ",DATEVALUE(D95),0)</f>
        <v>0</v>
      </c>
      <c r="H95" s="1">
        <v>3</v>
      </c>
      <c r="I95" s="81" t="s">
        <v>40</v>
      </c>
      <c r="J95" s="1" t="s">
        <v>85</v>
      </c>
      <c r="K95" s="1">
        <v>5</v>
      </c>
      <c r="L95" s="5">
        <v>5.76</v>
      </c>
      <c r="M95" s="6">
        <v>0</v>
      </c>
      <c r="N95" s="7">
        <v>39387</v>
      </c>
      <c r="O95" s="1" t="s">
        <v>85</v>
      </c>
      <c r="P95" s="1">
        <v>6</v>
      </c>
      <c r="Q95" s="5">
        <v>6.1</v>
      </c>
      <c r="R95" s="6">
        <v>0</v>
      </c>
      <c r="S95" s="7">
        <v>40483</v>
      </c>
      <c r="T95" s="1">
        <f>13-MONTH(S95)</f>
        <v>2</v>
      </c>
      <c r="U95" s="8">
        <f>(Q95+(Q95*R95))-(L95+(L95*M95))</f>
        <v>0.33999999999999986</v>
      </c>
      <c r="V95" s="56">
        <v>496400</v>
      </c>
      <c r="W95" s="56"/>
      <c r="X95" s="9" t="s">
        <v>999</v>
      </c>
      <c r="Y95" s="9" t="s">
        <v>999</v>
      </c>
      <c r="Z95" s="9">
        <f>U95*T95*730000*28.5%</f>
        <v>141473.9999999999</v>
      </c>
      <c r="AA95" s="9">
        <f>IF(MONTH(S95)&gt;=5,0,T95-8)</f>
        <v>0</v>
      </c>
      <c r="AB95" s="9">
        <v>650000</v>
      </c>
      <c r="AC95" s="26">
        <f>U95*AA95*AB95</f>
        <v>0</v>
      </c>
      <c r="AD95" s="9">
        <f>IF(AA95=0,T95,T95-AA95)</f>
        <v>2</v>
      </c>
      <c r="AE95" s="9">
        <v>730000</v>
      </c>
      <c r="AF95" s="9">
        <f>AE95*AD95*U95</f>
        <v>496399.99999999977</v>
      </c>
      <c r="AG95" s="26">
        <f>ROUND(AF95+AC95,0)</f>
        <v>496400</v>
      </c>
    </row>
    <row r="96" spans="1:33" ht="19.5" customHeight="1">
      <c r="A96" s="1">
        <f>COUNTIF($H$13:H96,H96)</f>
        <v>22</v>
      </c>
      <c r="B96" s="2" t="s">
        <v>175</v>
      </c>
      <c r="C96" s="3" t="s">
        <v>450</v>
      </c>
      <c r="D96" s="3" t="s">
        <v>451</v>
      </c>
      <c r="E96" s="3" t="s">
        <v>1045</v>
      </c>
      <c r="F96" s="44">
        <f>IF(E96="Nam",DATEVALUE(D96),0)</f>
        <v>0</v>
      </c>
      <c r="G96" s="79">
        <f>IF(E96="Nữ",DATEVALUE(D96),0)</f>
        <v>26950</v>
      </c>
      <c r="H96" s="1">
        <v>3</v>
      </c>
      <c r="I96" s="81" t="s">
        <v>40</v>
      </c>
      <c r="J96" s="1" t="s">
        <v>77</v>
      </c>
      <c r="K96" s="1">
        <v>3</v>
      </c>
      <c r="L96" s="5">
        <v>3</v>
      </c>
      <c r="M96" s="6">
        <v>0</v>
      </c>
      <c r="N96" s="7">
        <v>39142</v>
      </c>
      <c r="O96" s="1" t="s">
        <v>77</v>
      </c>
      <c r="P96" s="1">
        <v>4</v>
      </c>
      <c r="Q96" s="5">
        <v>3.33</v>
      </c>
      <c r="R96" s="6">
        <v>0</v>
      </c>
      <c r="S96" s="7">
        <v>40238</v>
      </c>
      <c r="T96" s="1">
        <f>13-MONTH(S96)</f>
        <v>10</v>
      </c>
      <c r="U96" s="8">
        <f>(Q96+(Q96*R96))-(L96+(L96*M96))</f>
        <v>0.33000000000000007</v>
      </c>
      <c r="V96" s="56">
        <v>2356200</v>
      </c>
      <c r="W96" s="56"/>
      <c r="X96" s="9" t="s">
        <v>999</v>
      </c>
      <c r="Y96" s="9" t="s">
        <v>999</v>
      </c>
      <c r="Z96" s="9">
        <f>U96*T96*730000*28.5%</f>
        <v>686565.0000000001</v>
      </c>
      <c r="AA96" s="9">
        <f>IF(MONTH(S96)&gt;=5,0,T96-8)</f>
        <v>2</v>
      </c>
      <c r="AB96" s="9">
        <v>650000</v>
      </c>
      <c r="AC96" s="26">
        <f>U96*AA96*AB96</f>
        <v>429000.0000000001</v>
      </c>
      <c r="AD96" s="9">
        <f>IF(AA96=0,T96,T96-AA96)</f>
        <v>8</v>
      </c>
      <c r="AE96" s="9">
        <v>730000</v>
      </c>
      <c r="AF96" s="9">
        <f>AE96*AD96*U96</f>
        <v>1927200.0000000005</v>
      </c>
      <c r="AG96" s="26">
        <f>ROUND(AF96+AC96,0)</f>
        <v>2356200</v>
      </c>
    </row>
    <row r="97" spans="1:33" ht="19.5" customHeight="1">
      <c r="A97" s="1">
        <f>COUNTIF($H$13:H97,H97)</f>
        <v>23</v>
      </c>
      <c r="B97" s="2" t="s">
        <v>148</v>
      </c>
      <c r="C97" s="3" t="s">
        <v>452</v>
      </c>
      <c r="D97" s="3" t="s">
        <v>453</v>
      </c>
      <c r="E97" s="3" t="s">
        <v>110</v>
      </c>
      <c r="F97" s="44">
        <f>IF(E97="Nam",DATEVALUE(D97),0)</f>
        <v>26717</v>
      </c>
      <c r="G97" s="79">
        <f>IF(E97="Nữ",DATEVALUE(D97),0)</f>
        <v>0</v>
      </c>
      <c r="H97" s="1">
        <v>3</v>
      </c>
      <c r="I97" s="81" t="s">
        <v>40</v>
      </c>
      <c r="J97" s="1" t="s">
        <v>77</v>
      </c>
      <c r="K97" s="1">
        <v>3</v>
      </c>
      <c r="L97" s="5">
        <v>3</v>
      </c>
      <c r="M97" s="6">
        <v>0</v>
      </c>
      <c r="N97" s="7">
        <v>39173</v>
      </c>
      <c r="O97" s="1" t="s">
        <v>77</v>
      </c>
      <c r="P97" s="1">
        <v>4</v>
      </c>
      <c r="Q97" s="5">
        <v>3.33</v>
      </c>
      <c r="R97" s="6">
        <v>0</v>
      </c>
      <c r="S97" s="7">
        <v>40269</v>
      </c>
      <c r="T97" s="1">
        <f>13-MONTH(S97)</f>
        <v>9</v>
      </c>
      <c r="U97" s="8">
        <f>(Q97+(Q97*R97))-(L97+(L97*M97))</f>
        <v>0.33000000000000007</v>
      </c>
      <c r="V97" s="56">
        <v>2141700</v>
      </c>
      <c r="W97" s="56"/>
      <c r="X97" s="9" t="s">
        <v>999</v>
      </c>
      <c r="Y97" s="9" t="s">
        <v>999</v>
      </c>
      <c r="Z97" s="9">
        <f>U97*T97*730000*28.5%</f>
        <v>617908.5000000001</v>
      </c>
      <c r="AA97" s="9">
        <f>IF(MONTH(S97)&gt;=5,0,T97-8)</f>
        <v>1</v>
      </c>
      <c r="AB97" s="9">
        <v>650000</v>
      </c>
      <c r="AC97" s="26">
        <f>U97*AA97*AB97</f>
        <v>214500.00000000006</v>
      </c>
      <c r="AD97" s="9">
        <f>IF(AA97=0,T97,T97-AA97)</f>
        <v>8</v>
      </c>
      <c r="AE97" s="9">
        <v>730000</v>
      </c>
      <c r="AF97" s="9">
        <f>AE97*AD97*U97</f>
        <v>1927200.0000000005</v>
      </c>
      <c r="AG97" s="26">
        <f>ROUND(AF97+AC97,0)</f>
        <v>2141700</v>
      </c>
    </row>
    <row r="98" spans="1:33" ht="19.5" customHeight="1">
      <c r="A98" s="1">
        <f>COUNTIF($H$13:H98,H98)</f>
        <v>24</v>
      </c>
      <c r="B98" s="2" t="s">
        <v>119</v>
      </c>
      <c r="C98" s="23" t="s">
        <v>125</v>
      </c>
      <c r="D98" s="23" t="s">
        <v>457</v>
      </c>
      <c r="E98" s="23" t="s">
        <v>1045</v>
      </c>
      <c r="F98" s="44">
        <f>IF(E98="Nam",DATEVALUE(D98),0)</f>
        <v>0</v>
      </c>
      <c r="G98" s="79">
        <f>IF(E98="Nữ",DATEVALUE(D98),0)</f>
        <v>25650</v>
      </c>
      <c r="H98" s="1">
        <v>3</v>
      </c>
      <c r="I98" s="81" t="s">
        <v>50</v>
      </c>
      <c r="J98" s="1" t="s">
        <v>75</v>
      </c>
      <c r="K98" s="1">
        <v>1</v>
      </c>
      <c r="L98" s="5">
        <v>1.86</v>
      </c>
      <c r="M98" s="6">
        <v>0</v>
      </c>
      <c r="N98" s="7">
        <v>39479</v>
      </c>
      <c r="O98" s="1" t="s">
        <v>75</v>
      </c>
      <c r="P98" s="1">
        <v>2</v>
      </c>
      <c r="Q98" s="5">
        <v>2.06</v>
      </c>
      <c r="R98" s="6">
        <v>0</v>
      </c>
      <c r="S98" s="7">
        <v>40210</v>
      </c>
      <c r="T98" s="1">
        <f>13-MONTH(S98)</f>
        <v>11</v>
      </c>
      <c r="U98" s="8">
        <f>(Q98+(Q98*R98))-(L98+(L98*M98))</f>
        <v>0.19999999999999996</v>
      </c>
      <c r="V98" s="56">
        <v>1558000</v>
      </c>
      <c r="W98" s="56"/>
      <c r="X98" s="9" t="s">
        <v>1013</v>
      </c>
      <c r="Y98" s="9" t="s">
        <v>955</v>
      </c>
      <c r="Z98" s="9">
        <f>U98*T98*730000*28.5%</f>
        <v>457709.9999999998</v>
      </c>
      <c r="AA98" s="9">
        <f>IF(MONTH(S98)&gt;=5,0,T98-8)</f>
        <v>3</v>
      </c>
      <c r="AB98" s="9">
        <v>650000</v>
      </c>
      <c r="AC98" s="26">
        <f>U98*AA98*AB98</f>
        <v>389999.99999999994</v>
      </c>
      <c r="AD98" s="9">
        <f>IF(AA98=0,T98,T98-AA98)</f>
        <v>8</v>
      </c>
      <c r="AE98" s="9">
        <v>730000</v>
      </c>
      <c r="AF98" s="9">
        <f>AE98*AD98*U98</f>
        <v>1167999.9999999998</v>
      </c>
      <c r="AG98" s="26">
        <f>ROUND(AF98+AC98,0)</f>
        <v>1558000</v>
      </c>
    </row>
    <row r="99" spans="1:33" ht="19.5" customHeight="1">
      <c r="A99" s="1">
        <f>COUNTIF($H$13:H99,H99)</f>
        <v>25</v>
      </c>
      <c r="B99" s="2" t="s">
        <v>458</v>
      </c>
      <c r="C99" s="3" t="s">
        <v>459</v>
      </c>
      <c r="D99" s="3" t="s">
        <v>460</v>
      </c>
      <c r="E99" s="3" t="s">
        <v>110</v>
      </c>
      <c r="F99" s="44">
        <f>IF(E99="Nam",DATEVALUE(D99),0)</f>
        <v>27730</v>
      </c>
      <c r="G99" s="79">
        <f>IF(E99="Nữ",DATEVALUE(D99),0)</f>
        <v>0</v>
      </c>
      <c r="H99" s="1">
        <v>3</v>
      </c>
      <c r="I99" s="81" t="s">
        <v>50</v>
      </c>
      <c r="J99" s="1" t="s">
        <v>77</v>
      </c>
      <c r="K99" s="1">
        <v>4</v>
      </c>
      <c r="L99" s="5">
        <v>3.33</v>
      </c>
      <c r="M99" s="6">
        <v>0</v>
      </c>
      <c r="N99" s="7">
        <v>39326</v>
      </c>
      <c r="O99" s="1" t="s">
        <v>77</v>
      </c>
      <c r="P99" s="1">
        <v>5</v>
      </c>
      <c r="Q99" s="5">
        <v>3.66</v>
      </c>
      <c r="R99" s="6">
        <v>0</v>
      </c>
      <c r="S99" s="7">
        <v>40422</v>
      </c>
      <c r="T99" s="1">
        <f>13-MONTH(S99)</f>
        <v>4</v>
      </c>
      <c r="U99" s="8">
        <f>(Q99+(Q99*R99))-(L99+(L99*M99))</f>
        <v>0.33000000000000007</v>
      </c>
      <c r="V99" s="56">
        <v>963600</v>
      </c>
      <c r="W99" s="56"/>
      <c r="X99" s="9" t="s">
        <v>955</v>
      </c>
      <c r="Y99" s="9" t="s">
        <v>955</v>
      </c>
      <c r="Z99" s="9">
        <f>U99*T99*730000*28.5%</f>
        <v>274626.00000000006</v>
      </c>
      <c r="AA99" s="9">
        <f>IF(MONTH(S99)&gt;=5,0,T99-8)</f>
        <v>0</v>
      </c>
      <c r="AB99" s="9">
        <v>650000</v>
      </c>
      <c r="AC99" s="26">
        <f>U99*AA99*AB99</f>
        <v>0</v>
      </c>
      <c r="AD99" s="9">
        <f>IF(AA99=0,T99,T99-AA99)</f>
        <v>4</v>
      </c>
      <c r="AE99" s="9">
        <v>730000</v>
      </c>
      <c r="AF99" s="9">
        <f>AE99*AD99*U99</f>
        <v>963600.0000000002</v>
      </c>
      <c r="AG99" s="26">
        <f>ROUND(AF99+AC99,0)</f>
        <v>963600</v>
      </c>
    </row>
    <row r="100" spans="1:33" ht="19.5" customHeight="1">
      <c r="A100" s="1">
        <f>COUNTIF($H$13:H100,H100)</f>
        <v>26</v>
      </c>
      <c r="B100" s="2" t="s">
        <v>235</v>
      </c>
      <c r="C100" s="23" t="s">
        <v>225</v>
      </c>
      <c r="D100" s="23" t="s">
        <v>886</v>
      </c>
      <c r="E100" s="23" t="s">
        <v>110</v>
      </c>
      <c r="F100" s="44">
        <f>IF(E100="Nam",DATEVALUE(D100),0)</f>
        <v>24899</v>
      </c>
      <c r="G100" s="79">
        <f>IF(E100="Nữ",DATEVALUE(D100),0)</f>
        <v>0</v>
      </c>
      <c r="H100" s="1">
        <v>3</v>
      </c>
      <c r="I100" s="81" t="s">
        <v>906</v>
      </c>
      <c r="J100" s="1" t="s">
        <v>77</v>
      </c>
      <c r="K100" s="1">
        <v>5</v>
      </c>
      <c r="L100" s="5">
        <v>3.66</v>
      </c>
      <c r="M100" s="6">
        <v>0</v>
      </c>
      <c r="N100" s="7">
        <v>39569</v>
      </c>
      <c r="O100" s="1" t="s">
        <v>77</v>
      </c>
      <c r="P100" s="1">
        <v>6</v>
      </c>
      <c r="Q100" s="5">
        <v>3.99</v>
      </c>
      <c r="R100" s="6">
        <v>0</v>
      </c>
      <c r="S100" s="7">
        <v>40299</v>
      </c>
      <c r="T100" s="1">
        <f>13-MONTH(S100)</f>
        <v>8</v>
      </c>
      <c r="U100" s="8">
        <f>(Q100+(Q100*R100))-(L100+(L100*M100))</f>
        <v>0.33000000000000007</v>
      </c>
      <c r="V100" s="56">
        <v>1927200</v>
      </c>
      <c r="W100" s="56"/>
      <c r="X100" s="9" t="s">
        <v>955</v>
      </c>
      <c r="Y100" s="9" t="s">
        <v>955</v>
      </c>
      <c r="Z100" s="9">
        <f>U100*T100*730000*28.5%</f>
        <v>549252.0000000001</v>
      </c>
      <c r="AA100" s="9">
        <f>IF(MONTH(S100)&gt;=5,0,T100-8)</f>
        <v>0</v>
      </c>
      <c r="AB100" s="9">
        <v>650000</v>
      </c>
      <c r="AC100" s="26">
        <f>U100*AA100*AB100</f>
        <v>0</v>
      </c>
      <c r="AD100" s="9">
        <f>IF(AA100=0,T100,T100-AA100)</f>
        <v>8</v>
      </c>
      <c r="AE100" s="9">
        <v>730000</v>
      </c>
      <c r="AF100" s="9">
        <f>AE100*AD100*U100</f>
        <v>1927200.0000000005</v>
      </c>
      <c r="AG100" s="26">
        <f>ROUND(AF100+AC100,0)</f>
        <v>1927200</v>
      </c>
    </row>
    <row r="101" spans="1:33" ht="19.5" customHeight="1">
      <c r="A101" s="1">
        <f>COUNTIF($H$13:H101,H101)</f>
        <v>27</v>
      </c>
      <c r="B101" s="2" t="s">
        <v>147</v>
      </c>
      <c r="C101" s="3" t="s">
        <v>132</v>
      </c>
      <c r="D101" s="3" t="s">
        <v>461</v>
      </c>
      <c r="E101" s="3" t="s">
        <v>110</v>
      </c>
      <c r="F101" s="44">
        <f>IF(E101="Nam",DATEVALUE(D101),0)</f>
        <v>20821</v>
      </c>
      <c r="G101" s="79">
        <f>IF(E101="Nữ",DATEVALUE(D101),0)</f>
        <v>0</v>
      </c>
      <c r="H101" s="1">
        <v>3</v>
      </c>
      <c r="I101" s="81" t="s">
        <v>303</v>
      </c>
      <c r="J101" s="1" t="s">
        <v>79</v>
      </c>
      <c r="K101" s="1">
        <v>12</v>
      </c>
      <c r="L101" s="5">
        <v>3.63</v>
      </c>
      <c r="M101" s="6">
        <v>0.12</v>
      </c>
      <c r="N101" s="7">
        <v>40148</v>
      </c>
      <c r="O101" s="1" t="s">
        <v>79</v>
      </c>
      <c r="P101" s="1">
        <v>12</v>
      </c>
      <c r="Q101" s="5">
        <v>3.63</v>
      </c>
      <c r="R101" s="6">
        <v>0.13</v>
      </c>
      <c r="S101" s="7">
        <v>40513</v>
      </c>
      <c r="T101" s="1">
        <f>13-MONTH(S101)</f>
        <v>1</v>
      </c>
      <c r="U101" s="8">
        <f>(Q101+(Q101*R101))-(L101+(L101*M101))</f>
        <v>0.03629999999999978</v>
      </c>
      <c r="V101" s="56">
        <v>26499</v>
      </c>
      <c r="W101" s="56"/>
      <c r="X101" s="9" t="s">
        <v>996</v>
      </c>
      <c r="Y101" s="9" t="s">
        <v>996</v>
      </c>
      <c r="Z101" s="9">
        <f>U101*T101*730000*28.5%</f>
        <v>7552.214999999953</v>
      </c>
      <c r="AA101" s="9">
        <f>IF(MONTH(S101)&gt;=5,0,T101-8)</f>
        <v>0</v>
      </c>
      <c r="AB101" s="9">
        <v>650000</v>
      </c>
      <c r="AC101" s="26">
        <f>U101*AA101*AB101</f>
        <v>0</v>
      </c>
      <c r="AD101" s="9">
        <f>IF(AA101=0,T101,T101-AA101)</f>
        <v>1</v>
      </c>
      <c r="AE101" s="9">
        <v>730000</v>
      </c>
      <c r="AF101" s="9">
        <f>AE101*AD101*U101</f>
        <v>26498.999999999836</v>
      </c>
      <c r="AG101" s="26">
        <f>ROUND(AF101+AC101,0)</f>
        <v>26499</v>
      </c>
    </row>
    <row r="102" spans="1:33" ht="19.5" customHeight="1">
      <c r="A102" s="1">
        <f>COUNTIF($H$13:H102,H102)</f>
        <v>28</v>
      </c>
      <c r="B102" s="2" t="s">
        <v>175</v>
      </c>
      <c r="C102" s="23" t="s">
        <v>122</v>
      </c>
      <c r="D102" s="23" t="s">
        <v>462</v>
      </c>
      <c r="E102" s="23" t="s">
        <v>1045</v>
      </c>
      <c r="F102" s="44">
        <f>IF(E102="Nam",DATEVALUE(D102),0)</f>
        <v>0</v>
      </c>
      <c r="G102" s="79">
        <f>IF(E102="Nữ",DATEVALUE(D102),0)</f>
        <v>30551</v>
      </c>
      <c r="H102" s="1">
        <v>3</v>
      </c>
      <c r="I102" s="81" t="s">
        <v>21</v>
      </c>
      <c r="J102" s="1" t="s">
        <v>77</v>
      </c>
      <c r="K102" s="1">
        <v>1</v>
      </c>
      <c r="L102" s="5">
        <v>2.34</v>
      </c>
      <c r="M102" s="6">
        <v>0</v>
      </c>
      <c r="N102" s="7">
        <v>39356</v>
      </c>
      <c r="O102" s="1" t="s">
        <v>77</v>
      </c>
      <c r="P102" s="1">
        <v>2</v>
      </c>
      <c r="Q102" s="5">
        <v>2.67</v>
      </c>
      <c r="R102" s="6">
        <v>0</v>
      </c>
      <c r="S102" s="7">
        <v>40452</v>
      </c>
      <c r="T102" s="1">
        <f>13-MONTH(S102)</f>
        <v>3</v>
      </c>
      <c r="U102" s="8">
        <f>(Q102+(Q102*R102))-(L102+(L102*M102))</f>
        <v>0.33000000000000007</v>
      </c>
      <c r="V102" s="56">
        <v>722700</v>
      </c>
      <c r="W102" s="56"/>
      <c r="X102" s="9" t="s">
        <v>1034</v>
      </c>
      <c r="Y102" s="9" t="s">
        <v>1034</v>
      </c>
      <c r="Z102" s="9">
        <f>U102*T102*730000*28.5%</f>
        <v>205969.50000000003</v>
      </c>
      <c r="AA102" s="9">
        <f>IF(MONTH(S102)&gt;=5,0,T102-8)</f>
        <v>0</v>
      </c>
      <c r="AB102" s="9">
        <v>650000</v>
      </c>
      <c r="AC102" s="26">
        <f>U102*AA102*AB102</f>
        <v>0</v>
      </c>
      <c r="AD102" s="9">
        <f>IF(AA102=0,T102,T102-AA102)</f>
        <v>3</v>
      </c>
      <c r="AE102" s="9">
        <v>730000</v>
      </c>
      <c r="AF102" s="9">
        <f>AE102*AD102*U102</f>
        <v>722700.0000000001</v>
      </c>
      <c r="AG102" s="26">
        <f>ROUND(AF102+AC102,0)</f>
        <v>722700</v>
      </c>
    </row>
    <row r="103" spans="1:33" ht="19.5" customHeight="1">
      <c r="A103" s="1">
        <f>COUNTIF($H$13:H103,H103)</f>
        <v>1</v>
      </c>
      <c r="B103" s="2" t="s">
        <v>463</v>
      </c>
      <c r="C103" s="23" t="s">
        <v>464</v>
      </c>
      <c r="D103" s="23" t="s">
        <v>465</v>
      </c>
      <c r="E103" s="23" t="s">
        <v>110</v>
      </c>
      <c r="F103" s="44">
        <f>IF(E103="Nam",DATEVALUE(D103),0)</f>
        <v>21001</v>
      </c>
      <c r="G103" s="79">
        <f>IF(E103="Nữ",DATEVALUE(D103),0)</f>
        <v>0</v>
      </c>
      <c r="H103" s="1">
        <v>4</v>
      </c>
      <c r="I103" s="81" t="s">
        <v>42</v>
      </c>
      <c r="J103" s="1" t="s">
        <v>85</v>
      </c>
      <c r="K103" s="1">
        <v>4</v>
      </c>
      <c r="L103" s="5">
        <v>5.42</v>
      </c>
      <c r="M103" s="6">
        <v>0</v>
      </c>
      <c r="N103" s="7">
        <v>39417</v>
      </c>
      <c r="O103" s="1" t="s">
        <v>85</v>
      </c>
      <c r="P103" s="1">
        <v>5</v>
      </c>
      <c r="Q103" s="5">
        <v>5.76</v>
      </c>
      <c r="R103" s="6">
        <v>0</v>
      </c>
      <c r="S103" s="7">
        <v>40513</v>
      </c>
      <c r="T103" s="1">
        <f>13-MONTH(S103)</f>
        <v>1</v>
      </c>
      <c r="U103" s="8">
        <f>(Q103+(Q103*R103))-(L103+(L103*M103))</f>
        <v>0.33999999999999986</v>
      </c>
      <c r="V103" s="56">
        <v>248200</v>
      </c>
      <c r="W103" s="56"/>
      <c r="X103" s="9" t="s">
        <v>930</v>
      </c>
      <c r="Y103" s="9" t="s">
        <v>930</v>
      </c>
      <c r="Z103" s="9">
        <f>U103*T103*730000*28.5%</f>
        <v>70736.99999999996</v>
      </c>
      <c r="AA103" s="9">
        <f>IF(MONTH(S103)&gt;=5,0,T103-8)</f>
        <v>0</v>
      </c>
      <c r="AB103" s="9">
        <v>650000</v>
      </c>
      <c r="AC103" s="26">
        <f>U103*AA103*AB103</f>
        <v>0</v>
      </c>
      <c r="AD103" s="9">
        <f>IF(AA103=0,T103,T103-AA103)</f>
        <v>1</v>
      </c>
      <c r="AE103" s="9">
        <v>730000</v>
      </c>
      <c r="AF103" s="9">
        <f>AE103*AD103*U103</f>
        <v>248199.99999999988</v>
      </c>
      <c r="AG103" s="26">
        <f>ROUND(AF103+AC103,0)</f>
        <v>248200</v>
      </c>
    </row>
    <row r="104" spans="1:33" ht="19.5" customHeight="1">
      <c r="A104" s="1">
        <f>COUNTIF($H$13:H104,H104)</f>
        <v>2</v>
      </c>
      <c r="B104" s="2" t="s">
        <v>843</v>
      </c>
      <c r="C104" s="23" t="s">
        <v>377</v>
      </c>
      <c r="D104" s="23" t="s">
        <v>880</v>
      </c>
      <c r="E104" s="23" t="s">
        <v>110</v>
      </c>
      <c r="F104" s="44">
        <f>IF(E104="Nam",DATEVALUE(D104),0)</f>
        <v>22398</v>
      </c>
      <c r="G104" s="79">
        <f>IF(E104="Nữ",DATEVALUE(D104),0)</f>
        <v>0</v>
      </c>
      <c r="H104" s="1">
        <v>4</v>
      </c>
      <c r="I104" s="81" t="s">
        <v>42</v>
      </c>
      <c r="J104" s="1" t="s">
        <v>85</v>
      </c>
      <c r="K104" s="1">
        <v>3</v>
      </c>
      <c r="L104" s="5">
        <v>5.08</v>
      </c>
      <c r="M104" s="6">
        <v>0</v>
      </c>
      <c r="N104" s="7">
        <v>39630</v>
      </c>
      <c r="O104" s="1" t="s">
        <v>85</v>
      </c>
      <c r="P104" s="1">
        <v>4</v>
      </c>
      <c r="Q104" s="5">
        <v>5.42</v>
      </c>
      <c r="R104" s="6">
        <v>0</v>
      </c>
      <c r="S104" s="7">
        <v>40360</v>
      </c>
      <c r="T104" s="1">
        <f>13-MONTH(S104)</f>
        <v>6</v>
      </c>
      <c r="U104" s="8">
        <f>(Q104+(Q104*R104))-(L104+(L104*M104))</f>
        <v>0.33999999999999986</v>
      </c>
      <c r="V104" s="56">
        <v>1489200</v>
      </c>
      <c r="W104" s="56"/>
      <c r="X104" s="9" t="s">
        <v>930</v>
      </c>
      <c r="Y104" s="9" t="s">
        <v>930</v>
      </c>
      <c r="Z104" s="9">
        <f>U104*T104*730000*28.5%</f>
        <v>424421.99999999977</v>
      </c>
      <c r="AA104" s="9">
        <f>IF(MONTH(S104)&gt;=5,0,T104-8)</f>
        <v>0</v>
      </c>
      <c r="AB104" s="9">
        <v>650000</v>
      </c>
      <c r="AC104" s="26">
        <f>U104*AA104*AB104</f>
        <v>0</v>
      </c>
      <c r="AD104" s="9">
        <f>IF(AA104=0,T104,T104-AA104)</f>
        <v>6</v>
      </c>
      <c r="AE104" s="9">
        <v>730000</v>
      </c>
      <c r="AF104" s="9">
        <f>AE104*AD104*U104</f>
        <v>1489199.9999999993</v>
      </c>
      <c r="AG104" s="26">
        <f>ROUND(AF104+AC104,0)</f>
        <v>1489200</v>
      </c>
    </row>
    <row r="105" spans="1:33" ht="19.5" customHeight="1">
      <c r="A105" s="1">
        <f>COUNTIF($H$13:H105,H105)</f>
        <v>3</v>
      </c>
      <c r="B105" s="2" t="s">
        <v>826</v>
      </c>
      <c r="C105" s="3" t="s">
        <v>827</v>
      </c>
      <c r="D105" s="3" t="s">
        <v>860</v>
      </c>
      <c r="E105" s="3" t="s">
        <v>110</v>
      </c>
      <c r="F105" s="44">
        <f>IF(E105="Nam",DATEVALUE(D105),0)</f>
        <v>20505</v>
      </c>
      <c r="G105" s="79">
        <f>IF(E105="Nữ",DATEVALUE(D105),0)</f>
        <v>0</v>
      </c>
      <c r="H105" s="1">
        <v>4</v>
      </c>
      <c r="I105" s="81" t="s">
        <v>42</v>
      </c>
      <c r="J105" s="1" t="s">
        <v>85</v>
      </c>
      <c r="K105" s="1">
        <v>6</v>
      </c>
      <c r="L105" s="5">
        <v>6.1</v>
      </c>
      <c r="M105" s="6">
        <v>0</v>
      </c>
      <c r="N105" s="7">
        <v>39783</v>
      </c>
      <c r="O105" s="1" t="s">
        <v>85</v>
      </c>
      <c r="P105" s="1">
        <v>7</v>
      </c>
      <c r="Q105" s="5">
        <v>6.44</v>
      </c>
      <c r="R105" s="6">
        <v>0</v>
      </c>
      <c r="S105" s="7">
        <v>40513</v>
      </c>
      <c r="T105" s="1">
        <f>13-MONTH(S105)</f>
        <v>1</v>
      </c>
      <c r="U105" s="8">
        <f>(Q105+(Q105*R105))-(L105+(L105*M105))</f>
        <v>0.34000000000000075</v>
      </c>
      <c r="V105" s="56">
        <v>248200</v>
      </c>
      <c r="W105" s="56"/>
      <c r="X105" s="9" t="s">
        <v>930</v>
      </c>
      <c r="Y105" s="9" t="s">
        <v>930</v>
      </c>
      <c r="Z105" s="9">
        <f>U105*T105*730000*28.5%</f>
        <v>70737.00000000015</v>
      </c>
      <c r="AA105" s="9">
        <f>IF(MONTH(S105)&gt;=5,0,T105-8)</f>
        <v>0</v>
      </c>
      <c r="AB105" s="9">
        <v>650000</v>
      </c>
      <c r="AC105" s="26">
        <f>U105*AA105*AB105</f>
        <v>0</v>
      </c>
      <c r="AD105" s="9">
        <f>IF(AA105=0,T105,T105-AA105)</f>
        <v>1</v>
      </c>
      <c r="AE105" s="9">
        <v>730000</v>
      </c>
      <c r="AF105" s="9">
        <f>AE105*AD105*U105</f>
        <v>248200.00000000055</v>
      </c>
      <c r="AG105" s="26">
        <f>ROUND(AF105+AC105,0)</f>
        <v>248200</v>
      </c>
    </row>
    <row r="106" spans="1:33" ht="19.5" customHeight="1">
      <c r="A106" s="1">
        <f>COUNTIF($H$13:H106,H106)</f>
        <v>4</v>
      </c>
      <c r="B106" s="2" t="s">
        <v>194</v>
      </c>
      <c r="C106" s="23" t="s">
        <v>852</v>
      </c>
      <c r="D106" s="23" t="s">
        <v>895</v>
      </c>
      <c r="E106" s="23" t="s">
        <v>110</v>
      </c>
      <c r="F106" s="44">
        <f>IF(E106="Nam",DATEVALUE(D106),0)</f>
        <v>27618</v>
      </c>
      <c r="G106" s="79">
        <f>IF(E106="Nữ",DATEVALUE(D106),0)</f>
        <v>0</v>
      </c>
      <c r="H106" s="1">
        <v>4</v>
      </c>
      <c r="I106" s="81" t="s">
        <v>42</v>
      </c>
      <c r="J106" s="1" t="s">
        <v>77</v>
      </c>
      <c r="K106" s="1">
        <v>4</v>
      </c>
      <c r="L106" s="5">
        <v>3.33</v>
      </c>
      <c r="M106" s="6">
        <v>0</v>
      </c>
      <c r="N106" s="7">
        <v>39569</v>
      </c>
      <c r="O106" s="1" t="s">
        <v>77</v>
      </c>
      <c r="P106" s="1">
        <v>5</v>
      </c>
      <c r="Q106" s="5">
        <v>3.66</v>
      </c>
      <c r="R106" s="6">
        <v>0</v>
      </c>
      <c r="S106" s="7">
        <v>40299</v>
      </c>
      <c r="T106" s="1">
        <f>13-MONTH(S106)</f>
        <v>8</v>
      </c>
      <c r="U106" s="8">
        <f>(Q106+(Q106*R106))-(L106+(L106*M106))</f>
        <v>0.33000000000000007</v>
      </c>
      <c r="V106" s="56">
        <v>1927200</v>
      </c>
      <c r="W106" s="56"/>
      <c r="X106" s="9" t="s">
        <v>930</v>
      </c>
      <c r="Y106" s="9" t="s">
        <v>930</v>
      </c>
      <c r="Z106" s="9">
        <f>U106*T106*730000*28.5%</f>
        <v>549252.0000000001</v>
      </c>
      <c r="AA106" s="9">
        <f>IF(MONTH(S106)&gt;=5,0,T106-8)</f>
        <v>0</v>
      </c>
      <c r="AB106" s="9">
        <v>650000</v>
      </c>
      <c r="AC106" s="26">
        <f>U106*AA106*AB106</f>
        <v>0</v>
      </c>
      <c r="AD106" s="9">
        <f>IF(AA106=0,T106,T106-AA106)</f>
        <v>8</v>
      </c>
      <c r="AE106" s="9">
        <v>730000</v>
      </c>
      <c r="AF106" s="9">
        <f>AE106*AD106*U106</f>
        <v>1927200.0000000005</v>
      </c>
      <c r="AG106" s="26">
        <f>ROUND(AF106+AC106,0)</f>
        <v>1927200</v>
      </c>
    </row>
    <row r="107" spans="1:33" ht="19.5" customHeight="1">
      <c r="A107" s="1">
        <f>COUNTIF($H$13:H107,H107)</f>
        <v>5</v>
      </c>
      <c r="B107" s="2" t="s">
        <v>472</v>
      </c>
      <c r="C107" s="3" t="s">
        <v>137</v>
      </c>
      <c r="D107" s="3" t="s">
        <v>473</v>
      </c>
      <c r="E107" s="3" t="s">
        <v>1045</v>
      </c>
      <c r="F107" s="44">
        <f>IF(E107="Nam",DATEVALUE(D107),0)</f>
        <v>0</v>
      </c>
      <c r="G107" s="79">
        <f>IF(E107="Nữ",DATEVALUE(D107),0)</f>
        <v>20819</v>
      </c>
      <c r="H107" s="1">
        <v>4</v>
      </c>
      <c r="I107" s="81" t="s">
        <v>468</v>
      </c>
      <c r="J107" s="1" t="s">
        <v>85</v>
      </c>
      <c r="K107" s="1">
        <v>3</v>
      </c>
      <c r="L107" s="5">
        <v>5.08</v>
      </c>
      <c r="M107" s="6">
        <v>0</v>
      </c>
      <c r="N107" s="7">
        <v>39326</v>
      </c>
      <c r="O107" s="1" t="s">
        <v>85</v>
      </c>
      <c r="P107" s="1">
        <v>4</v>
      </c>
      <c r="Q107" s="5">
        <v>5.42</v>
      </c>
      <c r="R107" s="6">
        <v>0</v>
      </c>
      <c r="S107" s="7">
        <v>40422</v>
      </c>
      <c r="T107" s="1">
        <f>13-MONTH(S107)</f>
        <v>4</v>
      </c>
      <c r="U107" s="8">
        <f>(Q107+(Q107*R107))-(L107+(L107*M107))</f>
        <v>0.33999999999999986</v>
      </c>
      <c r="V107" s="56">
        <v>992800</v>
      </c>
      <c r="W107" s="56"/>
      <c r="X107" s="9" t="s">
        <v>918</v>
      </c>
      <c r="Y107" s="9" t="s">
        <v>918</v>
      </c>
      <c r="Z107" s="9">
        <f>U107*T107*730000*28.5%</f>
        <v>282947.9999999998</v>
      </c>
      <c r="AA107" s="9">
        <f>IF(MONTH(S107)&gt;=5,0,T107-8)</f>
        <v>0</v>
      </c>
      <c r="AB107" s="9">
        <v>650000</v>
      </c>
      <c r="AC107" s="26">
        <f>U107*AA107*AB107</f>
        <v>0</v>
      </c>
      <c r="AD107" s="9">
        <f>IF(AA107=0,T107,T107-AA107)</f>
        <v>4</v>
      </c>
      <c r="AE107" s="9">
        <v>730000</v>
      </c>
      <c r="AF107" s="9">
        <f>AE107*AD107*U107</f>
        <v>992799.9999999995</v>
      </c>
      <c r="AG107" s="26">
        <f>ROUND(AF107+AC107,0)</f>
        <v>992800</v>
      </c>
    </row>
    <row r="108" spans="1:33" ht="19.5" customHeight="1">
      <c r="A108" s="1">
        <f>COUNTIF($H$13:H108,H108)</f>
        <v>6</v>
      </c>
      <c r="B108" s="2" t="s">
        <v>474</v>
      </c>
      <c r="C108" s="23" t="s">
        <v>475</v>
      </c>
      <c r="D108" s="23" t="s">
        <v>476</v>
      </c>
      <c r="E108" s="23" t="s">
        <v>110</v>
      </c>
      <c r="F108" s="44">
        <f>IF(E108="Nam",DATEVALUE(D108),0)</f>
        <v>29130</v>
      </c>
      <c r="G108" s="79">
        <f>IF(E108="Nữ",DATEVALUE(D108),0)</f>
        <v>0</v>
      </c>
      <c r="H108" s="1">
        <v>4</v>
      </c>
      <c r="I108" s="81" t="s">
        <v>468</v>
      </c>
      <c r="J108" s="1" t="s">
        <v>77</v>
      </c>
      <c r="K108" s="1">
        <v>1</v>
      </c>
      <c r="L108" s="5">
        <v>2.34</v>
      </c>
      <c r="M108" s="6">
        <v>0</v>
      </c>
      <c r="N108" s="7">
        <v>39356</v>
      </c>
      <c r="O108" s="1" t="s">
        <v>77</v>
      </c>
      <c r="P108" s="1">
        <v>2</v>
      </c>
      <c r="Q108" s="5">
        <v>2.67</v>
      </c>
      <c r="R108" s="6">
        <v>0</v>
      </c>
      <c r="S108" s="7">
        <v>40452</v>
      </c>
      <c r="T108" s="1">
        <f>13-MONTH(S108)</f>
        <v>3</v>
      </c>
      <c r="U108" s="8">
        <f>(Q108+(Q108*R108))-(L108+(L108*M108))</f>
        <v>0.33000000000000007</v>
      </c>
      <c r="V108" s="56">
        <v>722700</v>
      </c>
      <c r="W108" s="56"/>
      <c r="X108" s="9" t="s">
        <v>918</v>
      </c>
      <c r="Y108" s="9" t="s">
        <v>918</v>
      </c>
      <c r="Z108" s="9">
        <f>U108*T108*730000*28.5%</f>
        <v>205969.50000000003</v>
      </c>
      <c r="AA108" s="9">
        <f>IF(MONTH(S108)&gt;=5,0,T108-8)</f>
        <v>0</v>
      </c>
      <c r="AB108" s="9">
        <v>650000</v>
      </c>
      <c r="AC108" s="26">
        <f>U108*AA108*AB108</f>
        <v>0</v>
      </c>
      <c r="AD108" s="9">
        <f>IF(AA108=0,T108,T108-AA108)</f>
        <v>3</v>
      </c>
      <c r="AE108" s="9">
        <v>730000</v>
      </c>
      <c r="AF108" s="9">
        <f>AE108*AD108*U108</f>
        <v>722700.0000000001</v>
      </c>
      <c r="AG108" s="26">
        <f>ROUND(AF108+AC108,0)</f>
        <v>722700</v>
      </c>
    </row>
    <row r="109" spans="1:33" ht="19.5" customHeight="1">
      <c r="A109" s="1">
        <f>COUNTIF($H$13:H109,H109)</f>
        <v>7</v>
      </c>
      <c r="B109" s="2" t="s">
        <v>466</v>
      </c>
      <c r="C109" s="3" t="s">
        <v>137</v>
      </c>
      <c r="D109" s="3" t="s">
        <v>467</v>
      </c>
      <c r="E109" s="3" t="s">
        <v>110</v>
      </c>
      <c r="F109" s="44">
        <f>IF(E109="Nam",DATEVALUE(D109),0)</f>
        <v>21874</v>
      </c>
      <c r="G109" s="79">
        <f>IF(E109="Nữ",DATEVALUE(D109),0)</f>
        <v>0</v>
      </c>
      <c r="H109" s="1">
        <v>4</v>
      </c>
      <c r="I109" s="81" t="s">
        <v>468</v>
      </c>
      <c r="J109" s="1" t="s">
        <v>77</v>
      </c>
      <c r="K109" s="1">
        <v>8</v>
      </c>
      <c r="L109" s="5">
        <v>4.65</v>
      </c>
      <c r="M109" s="6">
        <v>0</v>
      </c>
      <c r="N109" s="7">
        <v>39083</v>
      </c>
      <c r="O109" s="1" t="s">
        <v>77</v>
      </c>
      <c r="P109" s="1">
        <v>9</v>
      </c>
      <c r="Q109" s="5">
        <v>4.98</v>
      </c>
      <c r="R109" s="6">
        <v>0</v>
      </c>
      <c r="S109" s="7">
        <v>40179</v>
      </c>
      <c r="T109" s="1">
        <f>13-MONTH(S109)</f>
        <v>12</v>
      </c>
      <c r="U109" s="8">
        <f>(Q109+(Q109*R109))-(L109+(L109*M109))</f>
        <v>0.33000000000000007</v>
      </c>
      <c r="V109" s="56">
        <v>2785200</v>
      </c>
      <c r="W109" s="56"/>
      <c r="X109" s="9" t="s">
        <v>918</v>
      </c>
      <c r="Y109" s="9" t="s">
        <v>918</v>
      </c>
      <c r="Z109" s="9">
        <f>U109*T109*730000*28.5%</f>
        <v>823878.0000000001</v>
      </c>
      <c r="AA109" s="9">
        <f>IF(MONTH(S109)&gt;=5,0,T109-8)</f>
        <v>4</v>
      </c>
      <c r="AB109" s="9">
        <v>650000</v>
      </c>
      <c r="AC109" s="26">
        <f>U109*AA109*AB109</f>
        <v>858000.0000000002</v>
      </c>
      <c r="AD109" s="9">
        <f>IF(AA109=0,T109,T109-AA109)</f>
        <v>8</v>
      </c>
      <c r="AE109" s="9">
        <v>730000</v>
      </c>
      <c r="AF109" s="9">
        <f>AE109*AD109*U109</f>
        <v>1927200.0000000005</v>
      </c>
      <c r="AG109" s="26">
        <f>ROUND(AF109+AC109,0)</f>
        <v>2785200</v>
      </c>
    </row>
    <row r="110" spans="1:33" ht="19.5" customHeight="1">
      <c r="A110" s="1">
        <f>COUNTIF($H$13:H110,H110)</f>
        <v>8</v>
      </c>
      <c r="B110" s="2" t="s">
        <v>477</v>
      </c>
      <c r="C110" s="3" t="s">
        <v>143</v>
      </c>
      <c r="D110" s="3" t="s">
        <v>478</v>
      </c>
      <c r="E110" s="3" t="s">
        <v>1045</v>
      </c>
      <c r="F110" s="44">
        <f>IF(E110="Nam",DATEVALUE(D110),0)</f>
        <v>0</v>
      </c>
      <c r="G110" s="79">
        <f>IF(E110="Nữ",DATEVALUE(D110),0)</f>
        <v>30023</v>
      </c>
      <c r="H110" s="1">
        <v>4</v>
      </c>
      <c r="I110" s="81" t="s">
        <v>33</v>
      </c>
      <c r="J110" s="1" t="s">
        <v>75</v>
      </c>
      <c r="K110" s="1">
        <v>2</v>
      </c>
      <c r="L110" s="5">
        <v>2.06</v>
      </c>
      <c r="M110" s="6">
        <v>0</v>
      </c>
      <c r="N110" s="7">
        <v>39630</v>
      </c>
      <c r="O110" s="1" t="s">
        <v>75</v>
      </c>
      <c r="P110" s="1">
        <v>3</v>
      </c>
      <c r="Q110" s="5">
        <v>2.26</v>
      </c>
      <c r="R110" s="6">
        <v>0</v>
      </c>
      <c r="S110" s="7">
        <v>40360</v>
      </c>
      <c r="T110" s="1">
        <f>13-MONTH(S110)</f>
        <v>6</v>
      </c>
      <c r="U110" s="8">
        <f>(Q110+(Q110*R110))-(L110+(L110*M110))</f>
        <v>0.19999999999999973</v>
      </c>
      <c r="V110" s="56">
        <v>876000</v>
      </c>
      <c r="W110" s="56"/>
      <c r="X110" s="9" t="s">
        <v>1027</v>
      </c>
      <c r="Y110" s="9" t="s">
        <v>1031</v>
      </c>
      <c r="Z110" s="9">
        <f>U110*T110*730000*28.5%</f>
        <v>249659.99999999965</v>
      </c>
      <c r="AA110" s="9">
        <f>IF(MONTH(S110)&gt;=5,0,T110-8)</f>
        <v>0</v>
      </c>
      <c r="AB110" s="9">
        <v>650000</v>
      </c>
      <c r="AC110" s="26">
        <f>U110*AA110*AB110</f>
        <v>0</v>
      </c>
      <c r="AD110" s="9">
        <f>IF(AA110=0,T110,T110-AA110)</f>
        <v>6</v>
      </c>
      <c r="AE110" s="9">
        <v>730000</v>
      </c>
      <c r="AF110" s="9">
        <f>AE110*AD110*U110</f>
        <v>875999.9999999988</v>
      </c>
      <c r="AG110" s="26">
        <f>ROUND(AF110+AC110,0)</f>
        <v>876000</v>
      </c>
    </row>
    <row r="111" spans="1:33" ht="19.5" customHeight="1">
      <c r="A111" s="1">
        <f>COUNTIF($H$13:H111,H111)</f>
        <v>9</v>
      </c>
      <c r="B111" s="2" t="s">
        <v>479</v>
      </c>
      <c r="C111" s="23" t="s">
        <v>130</v>
      </c>
      <c r="D111" s="23" t="s">
        <v>480</v>
      </c>
      <c r="E111" s="23" t="s">
        <v>110</v>
      </c>
      <c r="F111" s="44">
        <f>IF(E111="Nam",DATEVALUE(D111),0)</f>
        <v>21296</v>
      </c>
      <c r="G111" s="79">
        <f>IF(E111="Nữ",DATEVALUE(D111),0)</f>
        <v>0</v>
      </c>
      <c r="H111" s="1">
        <v>4</v>
      </c>
      <c r="I111" s="81" t="s">
        <v>20</v>
      </c>
      <c r="J111" s="1" t="s">
        <v>85</v>
      </c>
      <c r="K111" s="1">
        <v>3</v>
      </c>
      <c r="L111" s="5">
        <v>5.08</v>
      </c>
      <c r="M111" s="6">
        <v>0</v>
      </c>
      <c r="N111" s="7">
        <v>39326</v>
      </c>
      <c r="O111" s="1" t="s">
        <v>85</v>
      </c>
      <c r="P111" s="1">
        <v>4</v>
      </c>
      <c r="Q111" s="5">
        <v>5.42</v>
      </c>
      <c r="R111" s="6">
        <v>0</v>
      </c>
      <c r="S111" s="7">
        <v>40422</v>
      </c>
      <c r="T111" s="1">
        <f>13-MONTH(S111)</f>
        <v>4</v>
      </c>
      <c r="U111" s="8">
        <f>(Q111+(Q111*R111))-(L111+(L111*M111))</f>
        <v>0.33999999999999986</v>
      </c>
      <c r="V111" s="56">
        <v>992800</v>
      </c>
      <c r="W111" s="56"/>
      <c r="X111" s="9" t="s">
        <v>938</v>
      </c>
      <c r="Y111" s="9" t="s">
        <v>938</v>
      </c>
      <c r="Z111" s="9">
        <f>U111*T111*730000*28.5%</f>
        <v>282947.9999999998</v>
      </c>
      <c r="AA111" s="9">
        <f>IF(MONTH(S111)&gt;=5,0,T111-8)</f>
        <v>0</v>
      </c>
      <c r="AB111" s="9">
        <v>650000</v>
      </c>
      <c r="AC111" s="26">
        <f>U111*AA111*AB111</f>
        <v>0</v>
      </c>
      <c r="AD111" s="9">
        <f>IF(AA111=0,T111,T111-AA111)</f>
        <v>4</v>
      </c>
      <c r="AE111" s="9">
        <v>730000</v>
      </c>
      <c r="AF111" s="9">
        <f>AE111*AD111*U111</f>
        <v>992799.9999999995</v>
      </c>
      <c r="AG111" s="26">
        <f>ROUND(AF111+AC111,0)</f>
        <v>992800</v>
      </c>
    </row>
    <row r="112" spans="1:33" ht="19.5" customHeight="1">
      <c r="A112" s="1">
        <f>COUNTIF($H$13:H112,H112)</f>
        <v>10</v>
      </c>
      <c r="B112" s="2" t="s">
        <v>201</v>
      </c>
      <c r="C112" s="3" t="s">
        <v>481</v>
      </c>
      <c r="D112" s="3" t="s">
        <v>482</v>
      </c>
      <c r="E112" s="3" t="s">
        <v>110</v>
      </c>
      <c r="F112" s="44">
        <f>IF(E112="Nam",DATEVALUE(D112),0)</f>
        <v>29909</v>
      </c>
      <c r="G112" s="79">
        <f>IF(E112="Nữ",DATEVALUE(D112),0)</f>
        <v>0</v>
      </c>
      <c r="H112" s="1">
        <v>4</v>
      </c>
      <c r="I112" s="81" t="s">
        <v>11</v>
      </c>
      <c r="J112" s="1" t="s">
        <v>75</v>
      </c>
      <c r="K112" s="1">
        <v>1</v>
      </c>
      <c r="L112" s="5">
        <v>1.86</v>
      </c>
      <c r="M112" s="6">
        <v>0</v>
      </c>
      <c r="N112" s="7">
        <v>39722</v>
      </c>
      <c r="O112" s="1" t="s">
        <v>75</v>
      </c>
      <c r="P112" s="1">
        <v>2</v>
      </c>
      <c r="Q112" s="5">
        <v>2.06</v>
      </c>
      <c r="R112" s="6">
        <v>0</v>
      </c>
      <c r="S112" s="7">
        <v>40452</v>
      </c>
      <c r="T112" s="1">
        <f>13-MONTH(S112)</f>
        <v>3</v>
      </c>
      <c r="U112" s="8">
        <f>(Q112+(Q112*R112))-(L112+(L112*M112))</f>
        <v>0.19999999999999996</v>
      </c>
      <c r="V112" s="56">
        <v>438000</v>
      </c>
      <c r="W112" s="56"/>
      <c r="X112" s="9" t="s">
        <v>1027</v>
      </c>
      <c r="Y112" s="9" t="s">
        <v>974</v>
      </c>
      <c r="Z112" s="9">
        <f>U112*T112*730000*28.5%</f>
        <v>124829.99999999996</v>
      </c>
      <c r="AA112" s="9">
        <f>IF(MONTH(S112)&gt;=5,0,T112-8)</f>
        <v>0</v>
      </c>
      <c r="AB112" s="9">
        <v>650000</v>
      </c>
      <c r="AC112" s="26">
        <f>U112*AA112*AB112</f>
        <v>0</v>
      </c>
      <c r="AD112" s="9">
        <f>IF(AA112=0,T112,T112-AA112)</f>
        <v>3</v>
      </c>
      <c r="AE112" s="9">
        <v>730000</v>
      </c>
      <c r="AF112" s="9">
        <f>AE112*AD112*U112</f>
        <v>437999.9999999999</v>
      </c>
      <c r="AG112" s="26">
        <f>ROUND(AF112+AC112,0)</f>
        <v>438000</v>
      </c>
    </row>
    <row r="113" spans="1:33" ht="19.5" customHeight="1">
      <c r="A113" s="1">
        <f>COUNTIF($H$13:H113,H113)</f>
        <v>11</v>
      </c>
      <c r="B113" s="2" t="s">
        <v>233</v>
      </c>
      <c r="C113" s="23" t="s">
        <v>228</v>
      </c>
      <c r="D113" s="23" t="s">
        <v>484</v>
      </c>
      <c r="E113" s="23" t="s">
        <v>110</v>
      </c>
      <c r="F113" s="44">
        <f>IF(E113="Nam",DATEVALUE(D113),0)</f>
        <v>18994</v>
      </c>
      <c r="G113" s="79">
        <f>IF(E113="Nữ",DATEVALUE(D113),0)</f>
        <v>0</v>
      </c>
      <c r="H113" s="1">
        <v>4</v>
      </c>
      <c r="I113" s="81" t="s">
        <v>11</v>
      </c>
      <c r="J113" s="1" t="s">
        <v>85</v>
      </c>
      <c r="K113" s="1">
        <v>5</v>
      </c>
      <c r="L113" s="5">
        <v>5.76</v>
      </c>
      <c r="M113" s="6">
        <v>0</v>
      </c>
      <c r="N113" s="7">
        <v>39417</v>
      </c>
      <c r="O113" s="1" t="s">
        <v>85</v>
      </c>
      <c r="P113" s="1">
        <v>6</v>
      </c>
      <c r="Q113" s="5">
        <v>6.1</v>
      </c>
      <c r="R113" s="6">
        <v>0</v>
      </c>
      <c r="S113" s="7">
        <v>40513</v>
      </c>
      <c r="T113" s="1">
        <f>13-MONTH(S113)</f>
        <v>1</v>
      </c>
      <c r="U113" s="8">
        <f>(Q113+(Q113*R113))-(L113+(L113*M113))</f>
        <v>0.33999999999999986</v>
      </c>
      <c r="V113" s="56">
        <v>248200</v>
      </c>
      <c r="W113" s="56"/>
      <c r="X113" s="9" t="s">
        <v>974</v>
      </c>
      <c r="Y113" s="9" t="s">
        <v>974</v>
      </c>
      <c r="Z113" s="9">
        <f>U113*T113*730000*28.5%</f>
        <v>70736.99999999996</v>
      </c>
      <c r="AA113" s="9">
        <f>IF(MONTH(S113)&gt;=5,0,T113-8)</f>
        <v>0</v>
      </c>
      <c r="AB113" s="9">
        <v>650000</v>
      </c>
      <c r="AC113" s="26">
        <f>U113*AA113*AB113</f>
        <v>0</v>
      </c>
      <c r="AD113" s="9">
        <f>IF(AA113=0,T113,T113-AA113)</f>
        <v>1</v>
      </c>
      <c r="AE113" s="9">
        <v>730000</v>
      </c>
      <c r="AF113" s="9">
        <f>AE113*AD113*U113</f>
        <v>248199.99999999988</v>
      </c>
      <c r="AG113" s="26">
        <f>ROUND(AF113+AC113,0)</f>
        <v>248200</v>
      </c>
    </row>
    <row r="114" spans="1:33" ht="19.5" customHeight="1">
      <c r="A114" s="1">
        <f>COUNTIF($H$13:H114,H114)</f>
        <v>12</v>
      </c>
      <c r="B114" s="2" t="s">
        <v>168</v>
      </c>
      <c r="C114" s="3" t="s">
        <v>91</v>
      </c>
      <c r="D114" s="3" t="s">
        <v>483</v>
      </c>
      <c r="E114" s="3" t="s">
        <v>1045</v>
      </c>
      <c r="F114" s="44">
        <f>IF(E114="Nam",DATEVALUE(D114),0)</f>
        <v>0</v>
      </c>
      <c r="G114" s="79">
        <f>IF(E114="Nữ",DATEVALUE(D114),0)</f>
        <v>21042</v>
      </c>
      <c r="H114" s="1">
        <v>4</v>
      </c>
      <c r="I114" s="81" t="s">
        <v>11</v>
      </c>
      <c r="J114" s="1" t="s">
        <v>79</v>
      </c>
      <c r="K114" s="1">
        <v>12</v>
      </c>
      <c r="L114" s="5">
        <v>3.63</v>
      </c>
      <c r="M114" s="6">
        <v>0.12</v>
      </c>
      <c r="N114" s="7">
        <v>40148</v>
      </c>
      <c r="O114" s="1" t="s">
        <v>79</v>
      </c>
      <c r="P114" s="1">
        <v>12</v>
      </c>
      <c r="Q114" s="5">
        <v>3.63</v>
      </c>
      <c r="R114" s="6">
        <v>0.13</v>
      </c>
      <c r="S114" s="7">
        <v>40513</v>
      </c>
      <c r="T114" s="1">
        <f>13-MONTH(S114)</f>
        <v>1</v>
      </c>
      <c r="U114" s="8">
        <f>(Q114+(Q114*R114))-(L114+(L114*M114))</f>
        <v>0.03629999999999978</v>
      </c>
      <c r="V114" s="56">
        <v>26499</v>
      </c>
      <c r="W114" s="56"/>
      <c r="X114" s="9" t="s">
        <v>974</v>
      </c>
      <c r="Y114" s="9" t="s">
        <v>974</v>
      </c>
      <c r="Z114" s="9">
        <f>U114*T114*730000*28.5%</f>
        <v>7552.214999999953</v>
      </c>
      <c r="AA114" s="9">
        <f>IF(MONTH(S114)&gt;=5,0,T114-8)</f>
        <v>0</v>
      </c>
      <c r="AB114" s="9">
        <v>650000</v>
      </c>
      <c r="AC114" s="26">
        <f>U114*AA114*AB114</f>
        <v>0</v>
      </c>
      <c r="AD114" s="9">
        <f>IF(AA114=0,T114,T114-AA114)</f>
        <v>1</v>
      </c>
      <c r="AE114" s="9">
        <v>730000</v>
      </c>
      <c r="AF114" s="9">
        <f>AE114*AD114*U114</f>
        <v>26498.999999999836</v>
      </c>
      <c r="AG114" s="26">
        <f>ROUND(AF114+AC114,0)</f>
        <v>26499</v>
      </c>
    </row>
    <row r="115" spans="1:33" ht="19.5" customHeight="1">
      <c r="A115" s="1">
        <f>COUNTIF($H$13:H115,H115)</f>
        <v>13</v>
      </c>
      <c r="B115" s="2" t="s">
        <v>486</v>
      </c>
      <c r="C115" s="3" t="s">
        <v>109</v>
      </c>
      <c r="D115" s="3" t="s">
        <v>487</v>
      </c>
      <c r="E115" s="3" t="s">
        <v>1045</v>
      </c>
      <c r="F115" s="44">
        <f>IF(E115="Nam",DATEVALUE(D115),0)</f>
        <v>0</v>
      </c>
      <c r="G115" s="79">
        <f>IF(E115="Nữ",DATEVALUE(D115),0)</f>
        <v>30277</v>
      </c>
      <c r="H115" s="1">
        <v>4</v>
      </c>
      <c r="I115" s="82" t="s">
        <v>17</v>
      </c>
      <c r="J115" s="1" t="s">
        <v>75</v>
      </c>
      <c r="K115" s="1">
        <v>3</v>
      </c>
      <c r="L115" s="5">
        <v>2.26</v>
      </c>
      <c r="M115" s="6">
        <v>0</v>
      </c>
      <c r="N115" s="7">
        <v>39722</v>
      </c>
      <c r="O115" s="1" t="s">
        <v>75</v>
      </c>
      <c r="P115" s="1">
        <v>4</v>
      </c>
      <c r="Q115" s="5">
        <v>2.46</v>
      </c>
      <c r="R115" s="6">
        <v>0</v>
      </c>
      <c r="S115" s="7">
        <v>40452</v>
      </c>
      <c r="T115" s="1">
        <f>13-MONTH(S115)</f>
        <v>3</v>
      </c>
      <c r="U115" s="8">
        <f>(Q115+(Q115*R115))-(L115+(L115*M115))</f>
        <v>0.20000000000000018</v>
      </c>
      <c r="V115" s="56">
        <v>438000</v>
      </c>
      <c r="W115" s="56"/>
      <c r="X115" s="9" t="s">
        <v>1027</v>
      </c>
      <c r="Y115" s="9" t="s">
        <v>989</v>
      </c>
      <c r="Z115" s="9">
        <f>U115*T115*730000*28.5%</f>
        <v>124830.0000000001</v>
      </c>
      <c r="AA115" s="9">
        <f>IF(MONTH(S115)&gt;=5,0,T115-8)</f>
        <v>0</v>
      </c>
      <c r="AB115" s="9">
        <v>650000</v>
      </c>
      <c r="AC115" s="26">
        <f>U115*AA115*AB115</f>
        <v>0</v>
      </c>
      <c r="AD115" s="9">
        <f>IF(AA115=0,T115,T115-AA115)</f>
        <v>3</v>
      </c>
      <c r="AE115" s="9">
        <v>730000</v>
      </c>
      <c r="AF115" s="9">
        <f>AE115*AD115*U115</f>
        <v>438000.0000000004</v>
      </c>
      <c r="AG115" s="26">
        <f>ROUND(AF115+AC115,0)</f>
        <v>438000</v>
      </c>
    </row>
    <row r="116" spans="1:33" ht="19.5" customHeight="1">
      <c r="A116" s="1">
        <f>COUNTIF($H$13:H116,H116)</f>
        <v>14</v>
      </c>
      <c r="B116" s="2" t="s">
        <v>238</v>
      </c>
      <c r="C116" s="3" t="s">
        <v>239</v>
      </c>
      <c r="D116" s="3" t="s">
        <v>485</v>
      </c>
      <c r="E116" s="3" t="s">
        <v>110</v>
      </c>
      <c r="F116" s="44">
        <f>IF(E116="Nam",DATEVALUE(D116),0)</f>
        <v>23406</v>
      </c>
      <c r="G116" s="79">
        <f>IF(E116="Nữ",DATEVALUE(D116),0)</f>
        <v>0</v>
      </c>
      <c r="H116" s="1">
        <v>4</v>
      </c>
      <c r="I116" s="81" t="s">
        <v>17</v>
      </c>
      <c r="J116" s="1" t="s">
        <v>79</v>
      </c>
      <c r="K116" s="1">
        <v>12</v>
      </c>
      <c r="L116" s="5">
        <v>3.63</v>
      </c>
      <c r="M116" s="6">
        <v>0.1</v>
      </c>
      <c r="N116" s="7">
        <v>40057</v>
      </c>
      <c r="O116" s="1" t="s">
        <v>79</v>
      </c>
      <c r="P116" s="1">
        <v>12</v>
      </c>
      <c r="Q116" s="5">
        <v>3.63</v>
      </c>
      <c r="R116" s="6">
        <v>0.11</v>
      </c>
      <c r="S116" s="7">
        <v>40422</v>
      </c>
      <c r="T116" s="1">
        <f>13-MONTH(S116)</f>
        <v>4</v>
      </c>
      <c r="U116" s="8">
        <f>(Q116+(Q116*R116))-(L116+(L116*M116))</f>
        <v>0.03630000000000022</v>
      </c>
      <c r="V116" s="56">
        <v>105996</v>
      </c>
      <c r="W116" s="56"/>
      <c r="X116" s="9" t="s">
        <v>989</v>
      </c>
      <c r="Y116" s="9" t="s">
        <v>989</v>
      </c>
      <c r="Z116" s="9">
        <f>U116*T116*730000*28.5%</f>
        <v>30208.86000000018</v>
      </c>
      <c r="AA116" s="9">
        <f>IF(MONTH(S116)&gt;=5,0,T116-8)</f>
        <v>0</v>
      </c>
      <c r="AB116" s="9">
        <v>650000</v>
      </c>
      <c r="AC116" s="26">
        <f>U116*AA116*AB116</f>
        <v>0</v>
      </c>
      <c r="AD116" s="9">
        <f>IF(AA116=0,T116,T116-AA116)</f>
        <v>4</v>
      </c>
      <c r="AE116" s="9">
        <v>730000</v>
      </c>
      <c r="AF116" s="9">
        <f>AE116*AD116*U116</f>
        <v>105996.00000000064</v>
      </c>
      <c r="AG116" s="26">
        <f>ROUND(AF116+AC116,0)</f>
        <v>105996</v>
      </c>
    </row>
    <row r="117" spans="1:33" ht="19.5" customHeight="1">
      <c r="A117" s="1">
        <f>COUNTIF($H$13:H117,H117)</f>
        <v>1</v>
      </c>
      <c r="B117" s="2" t="s">
        <v>489</v>
      </c>
      <c r="C117" s="3" t="s">
        <v>490</v>
      </c>
      <c r="D117" s="3" t="s">
        <v>491</v>
      </c>
      <c r="E117" s="3" t="s">
        <v>110</v>
      </c>
      <c r="F117" s="44">
        <f>IF(E117="Nam",DATEVALUE(D117),0)</f>
        <v>19108</v>
      </c>
      <c r="G117" s="79">
        <f>IF(E117="Nữ",DATEVALUE(D117),0)</f>
        <v>0</v>
      </c>
      <c r="H117" s="1">
        <v>5</v>
      </c>
      <c r="I117" s="81" t="s">
        <v>308</v>
      </c>
      <c r="J117" s="1" t="s">
        <v>85</v>
      </c>
      <c r="K117" s="1">
        <v>3</v>
      </c>
      <c r="L117" s="5">
        <v>5.08</v>
      </c>
      <c r="M117" s="6">
        <v>0</v>
      </c>
      <c r="N117" s="7">
        <v>39356</v>
      </c>
      <c r="O117" s="1" t="s">
        <v>85</v>
      </c>
      <c r="P117" s="1">
        <v>4</v>
      </c>
      <c r="Q117" s="5">
        <v>5.42</v>
      </c>
      <c r="R117" s="6">
        <v>0</v>
      </c>
      <c r="S117" s="7">
        <v>40452</v>
      </c>
      <c r="T117" s="1">
        <f>13-MONTH(S117)</f>
        <v>3</v>
      </c>
      <c r="U117" s="8">
        <f>(Q117+(Q117*R117))-(L117+(L117*M117))</f>
        <v>0.33999999999999986</v>
      </c>
      <c r="V117" s="56">
        <v>744600</v>
      </c>
      <c r="W117" s="56"/>
      <c r="X117" s="9" t="s">
        <v>954</v>
      </c>
      <c r="Y117" s="9" t="s">
        <v>954</v>
      </c>
      <c r="Z117" s="9">
        <f>U117*T117*730000*28.5%</f>
        <v>212210.99999999988</v>
      </c>
      <c r="AA117" s="9">
        <f>IF(MONTH(S117)&gt;=5,0,T117-8)</f>
        <v>0</v>
      </c>
      <c r="AB117" s="9">
        <v>650000</v>
      </c>
      <c r="AC117" s="26">
        <f>U117*AA117*AB117</f>
        <v>0</v>
      </c>
      <c r="AD117" s="9">
        <f>IF(AA117=0,T117,T117-AA117)</f>
        <v>3</v>
      </c>
      <c r="AE117" s="9">
        <v>730000</v>
      </c>
      <c r="AF117" s="9">
        <f>AE117*AD117*U117</f>
        <v>744599.9999999997</v>
      </c>
      <c r="AG117" s="26">
        <f>ROUND(AF117+AC117,0)</f>
        <v>744600</v>
      </c>
    </row>
    <row r="118" spans="1:33" ht="19.5" customHeight="1">
      <c r="A118" s="1">
        <f>COUNTIF($H$13:H118,H118)</f>
        <v>2</v>
      </c>
      <c r="B118" s="2" t="s">
        <v>299</v>
      </c>
      <c r="C118" s="3" t="s">
        <v>492</v>
      </c>
      <c r="D118" s="3" t="s">
        <v>493</v>
      </c>
      <c r="E118" s="3" t="s">
        <v>1045</v>
      </c>
      <c r="F118" s="44">
        <f>IF(E118="Nam",DATEVALUE(D118),0)</f>
        <v>0</v>
      </c>
      <c r="G118" s="79">
        <f>IF(E118="Nữ",DATEVALUE(D118),0)</f>
        <v>30655</v>
      </c>
      <c r="H118" s="1">
        <v>5</v>
      </c>
      <c r="I118" s="81" t="s">
        <v>308</v>
      </c>
      <c r="J118" s="1" t="s">
        <v>77</v>
      </c>
      <c r="K118" s="1">
        <v>1</v>
      </c>
      <c r="L118" s="5">
        <v>2.34</v>
      </c>
      <c r="M118" s="6">
        <v>0</v>
      </c>
      <c r="N118" s="7">
        <v>39356</v>
      </c>
      <c r="O118" s="1" t="s">
        <v>77</v>
      </c>
      <c r="P118" s="1">
        <v>2</v>
      </c>
      <c r="Q118" s="5">
        <v>2.67</v>
      </c>
      <c r="R118" s="6">
        <v>0</v>
      </c>
      <c r="S118" s="7">
        <v>40452</v>
      </c>
      <c r="T118" s="1">
        <f>13-MONTH(S118)</f>
        <v>3</v>
      </c>
      <c r="U118" s="8">
        <f>(Q118+(Q118*R118))-(L118+(L118*M118))</f>
        <v>0.33000000000000007</v>
      </c>
      <c r="V118" s="56">
        <v>722700</v>
      </c>
      <c r="W118" s="56"/>
      <c r="X118" s="9" t="s">
        <v>954</v>
      </c>
      <c r="Y118" s="9" t="s">
        <v>954</v>
      </c>
      <c r="Z118" s="9">
        <f>U118*T118*730000*28.5%</f>
        <v>205969.50000000003</v>
      </c>
      <c r="AA118" s="9">
        <f>IF(MONTH(S118)&gt;=5,0,T118-8)</f>
        <v>0</v>
      </c>
      <c r="AB118" s="9">
        <v>650000</v>
      </c>
      <c r="AC118" s="26">
        <f>U118*AA118*AB118</f>
        <v>0</v>
      </c>
      <c r="AD118" s="9">
        <f>IF(AA118=0,T118,T118-AA118)</f>
        <v>3</v>
      </c>
      <c r="AE118" s="9">
        <v>730000</v>
      </c>
      <c r="AF118" s="9">
        <f>AE118*AD118*U118</f>
        <v>722700.0000000001</v>
      </c>
      <c r="AG118" s="26">
        <f>ROUND(AF118+AC118,0)</f>
        <v>722700</v>
      </c>
    </row>
    <row r="119" spans="1:33" ht="19.5" customHeight="1">
      <c r="A119" s="1">
        <f>COUNTIF($H$13:H119,H119)</f>
        <v>3</v>
      </c>
      <c r="B119" s="2" t="s">
        <v>124</v>
      </c>
      <c r="C119" s="3" t="s">
        <v>125</v>
      </c>
      <c r="D119" s="3" t="s">
        <v>488</v>
      </c>
      <c r="E119" s="3" t="s">
        <v>110</v>
      </c>
      <c r="F119" s="44">
        <f>IF(E119="Nam",DATEVALUE(D119),0)</f>
        <v>27721</v>
      </c>
      <c r="G119" s="79">
        <f>IF(E119="Nữ",DATEVALUE(D119),0)</f>
        <v>0</v>
      </c>
      <c r="H119" s="1">
        <v>5</v>
      </c>
      <c r="I119" s="81" t="s">
        <v>308</v>
      </c>
      <c r="J119" s="1" t="s">
        <v>77</v>
      </c>
      <c r="K119" s="1">
        <v>3</v>
      </c>
      <c r="L119" s="5">
        <v>3</v>
      </c>
      <c r="M119" s="6">
        <v>0</v>
      </c>
      <c r="N119" s="7">
        <v>38961</v>
      </c>
      <c r="O119" s="1" t="s">
        <v>77</v>
      </c>
      <c r="P119" s="1">
        <v>4</v>
      </c>
      <c r="Q119" s="5">
        <v>3.33</v>
      </c>
      <c r="R119" s="6">
        <v>0</v>
      </c>
      <c r="S119" s="7">
        <v>40238</v>
      </c>
      <c r="T119" s="1">
        <f>13-MONTH(S119)</f>
        <v>10</v>
      </c>
      <c r="U119" s="8">
        <f>(Q119+(Q119*R119))-(L119+(L119*M119))</f>
        <v>0.33000000000000007</v>
      </c>
      <c r="V119" s="56">
        <v>2356200</v>
      </c>
      <c r="W119" s="56"/>
      <c r="X119" s="9" t="s">
        <v>954</v>
      </c>
      <c r="Y119" s="9" t="s">
        <v>954</v>
      </c>
      <c r="Z119" s="9">
        <f>U119*T119*730000*28.5%</f>
        <v>686565.0000000001</v>
      </c>
      <c r="AA119" s="9">
        <f>IF(MONTH(S119)&gt;=5,0,T119-8)</f>
        <v>2</v>
      </c>
      <c r="AB119" s="9">
        <v>650000</v>
      </c>
      <c r="AC119" s="26">
        <f>U119*AA119*AB119</f>
        <v>429000.0000000001</v>
      </c>
      <c r="AD119" s="9">
        <f>IF(AA119=0,T119,T119-AA119)</f>
        <v>8</v>
      </c>
      <c r="AE119" s="9">
        <v>730000</v>
      </c>
      <c r="AF119" s="9">
        <f>AE119*AD119*U119</f>
        <v>1927200.0000000005</v>
      </c>
      <c r="AG119" s="26">
        <f>ROUND(AF119+AC119,0)</f>
        <v>2356200</v>
      </c>
    </row>
    <row r="120" spans="1:33" ht="19.5" customHeight="1">
      <c r="A120" s="1">
        <f>COUNTIF($H$13:H120,H120)</f>
        <v>4</v>
      </c>
      <c r="B120" s="2" t="s">
        <v>170</v>
      </c>
      <c r="C120" s="3" t="s">
        <v>228</v>
      </c>
      <c r="D120" s="3" t="s">
        <v>885</v>
      </c>
      <c r="E120" s="3" t="s">
        <v>110</v>
      </c>
      <c r="F120" s="44">
        <f>IF(E120="Nam",DATEVALUE(D120),0)</f>
        <v>25447</v>
      </c>
      <c r="G120" s="79">
        <f>IF(E120="Nữ",DATEVALUE(D120),0)</f>
        <v>0</v>
      </c>
      <c r="H120" s="1">
        <v>5</v>
      </c>
      <c r="I120" s="81" t="s">
        <v>308</v>
      </c>
      <c r="J120" s="1" t="s">
        <v>77</v>
      </c>
      <c r="K120" s="1">
        <v>4</v>
      </c>
      <c r="L120" s="5">
        <v>3.33</v>
      </c>
      <c r="M120" s="6">
        <v>0</v>
      </c>
      <c r="N120" s="7">
        <v>39508</v>
      </c>
      <c r="O120" s="1" t="s">
        <v>77</v>
      </c>
      <c r="P120" s="1">
        <v>5</v>
      </c>
      <c r="Q120" s="5">
        <v>3.66</v>
      </c>
      <c r="R120" s="6">
        <v>0</v>
      </c>
      <c r="S120" s="7">
        <v>40238</v>
      </c>
      <c r="T120" s="1">
        <f>13-MONTH(S120)</f>
        <v>10</v>
      </c>
      <c r="U120" s="8">
        <f>(Q120+(Q120*R120))-(L120+(L120*M120))</f>
        <v>0.33000000000000007</v>
      </c>
      <c r="V120" s="56">
        <v>2356200</v>
      </c>
      <c r="W120" s="56"/>
      <c r="X120" s="9" t="s">
        <v>954</v>
      </c>
      <c r="Y120" s="9" t="s">
        <v>954</v>
      </c>
      <c r="Z120" s="9">
        <f>U120*T120*730000*28.5%</f>
        <v>686565.0000000001</v>
      </c>
      <c r="AA120" s="9">
        <f>IF(MONTH(S120)&gt;=5,0,T120-8)</f>
        <v>2</v>
      </c>
      <c r="AB120" s="9">
        <v>650000</v>
      </c>
      <c r="AC120" s="26">
        <f>U120*AA120*AB120</f>
        <v>429000.0000000001</v>
      </c>
      <c r="AD120" s="9">
        <f>IF(AA120=0,T120,T120-AA120)</f>
        <v>8</v>
      </c>
      <c r="AE120" s="9">
        <v>730000</v>
      </c>
      <c r="AF120" s="9">
        <f>AE120*AD120*U120</f>
        <v>1927200.0000000005</v>
      </c>
      <c r="AG120" s="26">
        <f>ROUND(AF120+AC120,0)</f>
        <v>2356200</v>
      </c>
    </row>
    <row r="121" spans="1:33" ht="19.5" customHeight="1">
      <c r="A121" s="1">
        <f>COUNTIF($H$13:H121,H121)</f>
        <v>5</v>
      </c>
      <c r="B121" s="2" t="s">
        <v>859</v>
      </c>
      <c r="C121" s="3" t="s">
        <v>290</v>
      </c>
      <c r="D121" s="3" t="s">
        <v>903</v>
      </c>
      <c r="E121" s="3" t="s">
        <v>1045</v>
      </c>
      <c r="F121" s="44">
        <f>IF(E121="Nam",DATEVALUE(D121),0)</f>
        <v>0</v>
      </c>
      <c r="G121" s="79">
        <f>IF(E121="Nữ",DATEVALUE(D121),0)</f>
        <v>29389</v>
      </c>
      <c r="H121" s="1">
        <v>5</v>
      </c>
      <c r="I121" s="81" t="s">
        <v>908</v>
      </c>
      <c r="J121" s="1" t="s">
        <v>77</v>
      </c>
      <c r="K121" s="1">
        <v>2</v>
      </c>
      <c r="L121" s="5">
        <v>2.67</v>
      </c>
      <c r="M121" s="6">
        <v>0</v>
      </c>
      <c r="N121" s="7">
        <v>39722</v>
      </c>
      <c r="O121" s="1" t="s">
        <v>77</v>
      </c>
      <c r="P121" s="1">
        <v>3</v>
      </c>
      <c r="Q121" s="5">
        <v>3</v>
      </c>
      <c r="R121" s="6">
        <v>0</v>
      </c>
      <c r="S121" s="7">
        <v>40452</v>
      </c>
      <c r="T121" s="1">
        <f>13-MONTH(S121)</f>
        <v>3</v>
      </c>
      <c r="U121" s="8">
        <f>(Q121+(Q121*R121))-(L121+(L121*M121))</f>
        <v>0.33000000000000007</v>
      </c>
      <c r="V121" s="56">
        <v>722700</v>
      </c>
      <c r="W121" s="56"/>
      <c r="X121" s="9" t="s">
        <v>971</v>
      </c>
      <c r="Y121" s="9" t="s">
        <v>971</v>
      </c>
      <c r="Z121" s="9">
        <f>U121*T121*730000*28.5%</f>
        <v>205969.50000000003</v>
      </c>
      <c r="AA121" s="9">
        <f>IF(MONTH(S121)&gt;=5,0,T121-8)</f>
        <v>0</v>
      </c>
      <c r="AB121" s="9">
        <v>650000</v>
      </c>
      <c r="AC121" s="26">
        <f>U121*AA121*AB121</f>
        <v>0</v>
      </c>
      <c r="AD121" s="9">
        <f>IF(AA121=0,T121,T121-AA121)</f>
        <v>3</v>
      </c>
      <c r="AE121" s="9">
        <v>730000</v>
      </c>
      <c r="AF121" s="9">
        <f>AE121*AD121*U121</f>
        <v>722700.0000000001</v>
      </c>
      <c r="AG121" s="26">
        <f>ROUND(AF121+AC121,0)</f>
        <v>722700</v>
      </c>
    </row>
    <row r="122" spans="1:33" ht="19.5" customHeight="1">
      <c r="A122" s="1">
        <f>COUNTIF($H$13:H122,H122)</f>
        <v>6</v>
      </c>
      <c r="B122" s="2" t="s">
        <v>494</v>
      </c>
      <c r="C122" s="23" t="s">
        <v>495</v>
      </c>
      <c r="D122" s="23" t="s">
        <v>496</v>
      </c>
      <c r="E122" s="23" t="s">
        <v>1045</v>
      </c>
      <c r="F122" s="44">
        <f>IF(E122="Nam",DATEVALUE(D122),0)</f>
        <v>0</v>
      </c>
      <c r="G122" s="79">
        <f>IF(E122="Nữ",DATEVALUE(D122),0)</f>
        <v>21064</v>
      </c>
      <c r="H122" s="1">
        <v>5</v>
      </c>
      <c r="I122" s="81" t="s">
        <v>39</v>
      </c>
      <c r="J122" s="1" t="s">
        <v>85</v>
      </c>
      <c r="K122" s="1">
        <v>4</v>
      </c>
      <c r="L122" s="5">
        <v>5.42</v>
      </c>
      <c r="M122" s="6">
        <v>0</v>
      </c>
      <c r="N122" s="7">
        <v>39417</v>
      </c>
      <c r="O122" s="1" t="s">
        <v>85</v>
      </c>
      <c r="P122" s="1">
        <v>5</v>
      </c>
      <c r="Q122" s="5">
        <v>5.76</v>
      </c>
      <c r="R122" s="6">
        <v>0</v>
      </c>
      <c r="S122" s="7">
        <v>40513</v>
      </c>
      <c r="T122" s="1">
        <f>13-MONTH(S122)</f>
        <v>1</v>
      </c>
      <c r="U122" s="8">
        <f>(Q122+(Q122*R122))-(L122+(L122*M122))</f>
        <v>0.33999999999999986</v>
      </c>
      <c r="V122" s="56">
        <v>248200</v>
      </c>
      <c r="W122" s="56"/>
      <c r="X122" s="9" t="s">
        <v>935</v>
      </c>
      <c r="Y122" s="9" t="s">
        <v>935</v>
      </c>
      <c r="Z122" s="9">
        <f>U122*T122*730000*28.5%</f>
        <v>70736.99999999996</v>
      </c>
      <c r="AA122" s="9">
        <f>IF(MONTH(S122)&gt;=5,0,T122-8)</f>
        <v>0</v>
      </c>
      <c r="AB122" s="9">
        <v>650000</v>
      </c>
      <c r="AC122" s="26">
        <f>U122*AA122*AB122</f>
        <v>0</v>
      </c>
      <c r="AD122" s="9">
        <f>IF(AA122=0,T122,T122-AA122)</f>
        <v>1</v>
      </c>
      <c r="AE122" s="9">
        <v>730000</v>
      </c>
      <c r="AF122" s="9">
        <f>AE122*AD122*U122</f>
        <v>248199.99999999988</v>
      </c>
      <c r="AG122" s="26">
        <f>ROUND(AF122+AC122,0)</f>
        <v>248200</v>
      </c>
    </row>
    <row r="123" spans="1:33" ht="19.5" customHeight="1">
      <c r="A123" s="1">
        <f>COUNTIF($H$13:H123,H123)</f>
        <v>7</v>
      </c>
      <c r="B123" s="2" t="s">
        <v>828</v>
      </c>
      <c r="C123" s="3" t="s">
        <v>275</v>
      </c>
      <c r="D123" s="3" t="s">
        <v>861</v>
      </c>
      <c r="E123" s="3" t="s">
        <v>110</v>
      </c>
      <c r="F123" s="44">
        <f>IF(E123="Nam",DATEVALUE(D123),0)</f>
        <v>19262</v>
      </c>
      <c r="G123" s="79">
        <f>IF(E123="Nữ",DATEVALUE(D123),0)</f>
        <v>0</v>
      </c>
      <c r="H123" s="1">
        <v>5</v>
      </c>
      <c r="I123" s="81" t="s">
        <v>39</v>
      </c>
      <c r="J123" s="1" t="s">
        <v>85</v>
      </c>
      <c r="K123" s="1">
        <v>7</v>
      </c>
      <c r="L123" s="5">
        <v>6.44</v>
      </c>
      <c r="M123" s="6">
        <v>0</v>
      </c>
      <c r="N123" s="7">
        <v>39783</v>
      </c>
      <c r="O123" s="1" t="s">
        <v>85</v>
      </c>
      <c r="P123" s="1">
        <v>8</v>
      </c>
      <c r="Q123" s="5">
        <v>6.78</v>
      </c>
      <c r="R123" s="6">
        <v>0</v>
      </c>
      <c r="S123" s="7">
        <v>40513</v>
      </c>
      <c r="T123" s="1">
        <f>13-MONTH(S123)</f>
        <v>1</v>
      </c>
      <c r="U123" s="8">
        <f>(Q123+(Q123*R123))-(L123+(L123*M123))</f>
        <v>0.33999999999999986</v>
      </c>
      <c r="V123" s="56">
        <v>248200</v>
      </c>
      <c r="W123" s="56"/>
      <c r="X123" s="9" t="s">
        <v>935</v>
      </c>
      <c r="Y123" s="9" t="s">
        <v>935</v>
      </c>
      <c r="Z123" s="9">
        <f>U123*T123*730000*28.5%</f>
        <v>70736.99999999996</v>
      </c>
      <c r="AA123" s="9">
        <f>IF(MONTH(S123)&gt;=5,0,T123-8)</f>
        <v>0</v>
      </c>
      <c r="AB123" s="9">
        <v>650000</v>
      </c>
      <c r="AC123" s="26">
        <f>U123*AA123*AB123</f>
        <v>0</v>
      </c>
      <c r="AD123" s="9">
        <f>IF(AA123=0,T123,T123-AA123)</f>
        <v>1</v>
      </c>
      <c r="AE123" s="9">
        <v>730000</v>
      </c>
      <c r="AF123" s="9">
        <f>AE123*AD123*U123</f>
        <v>248199.99999999988</v>
      </c>
      <c r="AG123" s="26">
        <f>ROUND(AF123+AC123,0)</f>
        <v>248200</v>
      </c>
    </row>
    <row r="124" spans="1:33" ht="19.5" customHeight="1">
      <c r="A124" s="1">
        <f>COUNTIF($H$13:H124,H124)</f>
        <v>8</v>
      </c>
      <c r="B124" s="2" t="s">
        <v>499</v>
      </c>
      <c r="C124" s="3" t="s">
        <v>89</v>
      </c>
      <c r="D124" s="3" t="s">
        <v>500</v>
      </c>
      <c r="E124" s="3" t="s">
        <v>110</v>
      </c>
      <c r="F124" s="44">
        <f>IF(E124="Nam",DATEVALUE(D124),0)</f>
        <v>30196</v>
      </c>
      <c r="G124" s="79">
        <f>IF(E124="Nữ",DATEVALUE(D124),0)</f>
        <v>0</v>
      </c>
      <c r="H124" s="1">
        <v>5</v>
      </c>
      <c r="I124" s="81" t="s">
        <v>5</v>
      </c>
      <c r="J124" s="1" t="s">
        <v>77</v>
      </c>
      <c r="K124" s="1">
        <v>1</v>
      </c>
      <c r="L124" s="5">
        <v>2.34</v>
      </c>
      <c r="M124" s="6">
        <v>0</v>
      </c>
      <c r="N124" s="7">
        <v>39356</v>
      </c>
      <c r="O124" s="1" t="s">
        <v>77</v>
      </c>
      <c r="P124" s="1">
        <v>2</v>
      </c>
      <c r="Q124" s="5">
        <v>2.67</v>
      </c>
      <c r="R124" s="6">
        <v>0</v>
      </c>
      <c r="S124" s="7">
        <v>40452</v>
      </c>
      <c r="T124" s="1">
        <f>13-MONTH(S124)</f>
        <v>3</v>
      </c>
      <c r="U124" s="8">
        <f>(Q124+(Q124*R124))-(L124+(L124*M124))</f>
        <v>0.33000000000000007</v>
      </c>
      <c r="V124" s="56">
        <v>722700</v>
      </c>
      <c r="W124" s="56"/>
      <c r="X124" s="9" t="s">
        <v>931</v>
      </c>
      <c r="Y124" s="9" t="s">
        <v>931</v>
      </c>
      <c r="Z124" s="9">
        <f>U124*T124*730000*28.5%</f>
        <v>205969.50000000003</v>
      </c>
      <c r="AA124" s="9">
        <f>IF(MONTH(S124)&gt;=5,0,T124-8)</f>
        <v>0</v>
      </c>
      <c r="AB124" s="9">
        <v>650000</v>
      </c>
      <c r="AC124" s="26">
        <f>U124*AA124*AB124</f>
        <v>0</v>
      </c>
      <c r="AD124" s="9">
        <f>IF(AA124=0,T124,T124-AA124)</f>
        <v>3</v>
      </c>
      <c r="AE124" s="9">
        <v>730000</v>
      </c>
      <c r="AF124" s="9">
        <f>AE124*AD124*U124</f>
        <v>722700.0000000001</v>
      </c>
      <c r="AG124" s="26">
        <f>ROUND(AF124+AC124,0)</f>
        <v>722700</v>
      </c>
    </row>
    <row r="125" spans="1:33" ht="19.5" customHeight="1">
      <c r="A125" s="1">
        <f>COUNTIF($H$13:H125,H125)</f>
        <v>9</v>
      </c>
      <c r="B125" s="2" t="s">
        <v>497</v>
      </c>
      <c r="C125" s="3" t="s">
        <v>99</v>
      </c>
      <c r="D125" s="3" t="s">
        <v>498</v>
      </c>
      <c r="E125" s="3" t="s">
        <v>1045</v>
      </c>
      <c r="F125" s="44">
        <f>IF(E125="Nam",DATEVALUE(D125),0)</f>
        <v>0</v>
      </c>
      <c r="G125" s="79">
        <f>IF(E125="Nữ",DATEVALUE(D125),0)</f>
        <v>27857</v>
      </c>
      <c r="H125" s="1">
        <v>5</v>
      </c>
      <c r="I125" s="81" t="s">
        <v>5</v>
      </c>
      <c r="J125" s="1" t="s">
        <v>77</v>
      </c>
      <c r="K125" s="1">
        <v>4</v>
      </c>
      <c r="L125" s="5">
        <v>3.33</v>
      </c>
      <c r="M125" s="6">
        <v>0</v>
      </c>
      <c r="N125" s="7">
        <v>39326</v>
      </c>
      <c r="O125" s="1" t="s">
        <v>77</v>
      </c>
      <c r="P125" s="1">
        <v>5</v>
      </c>
      <c r="Q125" s="5">
        <v>3.66</v>
      </c>
      <c r="R125" s="6">
        <v>0</v>
      </c>
      <c r="S125" s="7">
        <v>40422</v>
      </c>
      <c r="T125" s="1">
        <f>13-MONTH(S125)</f>
        <v>4</v>
      </c>
      <c r="U125" s="8">
        <f>(Q125+(Q125*R125))-(L125+(L125*M125))</f>
        <v>0.33000000000000007</v>
      </c>
      <c r="V125" s="56">
        <v>963600</v>
      </c>
      <c r="W125" s="56"/>
      <c r="X125" s="9" t="s">
        <v>931</v>
      </c>
      <c r="Y125" s="9" t="s">
        <v>931</v>
      </c>
      <c r="Z125" s="9">
        <f>U125*T125*730000*28.5%</f>
        <v>274626.00000000006</v>
      </c>
      <c r="AA125" s="9">
        <f>IF(MONTH(S125)&gt;=5,0,T125-8)</f>
        <v>0</v>
      </c>
      <c r="AB125" s="9">
        <v>650000</v>
      </c>
      <c r="AC125" s="26">
        <f>U125*AA125*AB125</f>
        <v>0</v>
      </c>
      <c r="AD125" s="9">
        <f>IF(AA125=0,T125,T125-AA125)</f>
        <v>4</v>
      </c>
      <c r="AE125" s="9">
        <v>730000</v>
      </c>
      <c r="AF125" s="9">
        <f>AE125*AD125*U125</f>
        <v>963600.0000000002</v>
      </c>
      <c r="AG125" s="26">
        <f>ROUND(AF125+AC125,0)</f>
        <v>963600</v>
      </c>
    </row>
    <row r="126" spans="1:33" ht="19.5" customHeight="1">
      <c r="A126" s="1">
        <f>COUNTIF($H$13:H126,H126)</f>
        <v>10</v>
      </c>
      <c r="B126" s="2" t="s">
        <v>853</v>
      </c>
      <c r="C126" s="23" t="s">
        <v>854</v>
      </c>
      <c r="D126" s="23" t="s">
        <v>898</v>
      </c>
      <c r="E126" s="23" t="s">
        <v>110</v>
      </c>
      <c r="F126" s="44">
        <f>IF(E126="Nam",DATEVALUE(D126),0)</f>
        <v>26455</v>
      </c>
      <c r="G126" s="79">
        <f>IF(E126="Nữ",DATEVALUE(D126),0)</f>
        <v>0</v>
      </c>
      <c r="H126" s="1">
        <v>5</v>
      </c>
      <c r="I126" s="81" t="s">
        <v>5</v>
      </c>
      <c r="J126" s="1" t="s">
        <v>77</v>
      </c>
      <c r="K126" s="1">
        <v>4</v>
      </c>
      <c r="L126" s="5">
        <v>3.33</v>
      </c>
      <c r="M126" s="6">
        <v>0</v>
      </c>
      <c r="N126" s="7">
        <v>39539</v>
      </c>
      <c r="O126" s="1" t="s">
        <v>77</v>
      </c>
      <c r="P126" s="1">
        <v>5</v>
      </c>
      <c r="Q126" s="5">
        <v>3.66</v>
      </c>
      <c r="R126" s="6">
        <v>0</v>
      </c>
      <c r="S126" s="7">
        <v>40269</v>
      </c>
      <c r="T126" s="1">
        <f>13-MONTH(S126)</f>
        <v>9</v>
      </c>
      <c r="U126" s="8">
        <f>(Q126+(Q126*R126))-(L126+(L126*M126))</f>
        <v>0.33000000000000007</v>
      </c>
      <c r="V126" s="56">
        <v>2141700</v>
      </c>
      <c r="W126" s="56"/>
      <c r="X126" s="9" t="s">
        <v>931</v>
      </c>
      <c r="Y126" s="9" t="s">
        <v>931</v>
      </c>
      <c r="Z126" s="9">
        <f>U126*T126*730000*28.5%</f>
        <v>617908.5000000001</v>
      </c>
      <c r="AA126" s="9">
        <f>IF(MONTH(S126)&gt;=5,0,T126-8)</f>
        <v>1</v>
      </c>
      <c r="AB126" s="9">
        <v>650000</v>
      </c>
      <c r="AC126" s="26">
        <f>U126*AA126*AB126</f>
        <v>214500.00000000006</v>
      </c>
      <c r="AD126" s="9">
        <f>IF(AA126=0,T126,T126-AA126)</f>
        <v>8</v>
      </c>
      <c r="AE126" s="9">
        <v>730000</v>
      </c>
      <c r="AF126" s="9">
        <f>AE126*AD126*U126</f>
        <v>1927200.0000000005</v>
      </c>
      <c r="AG126" s="26">
        <f>ROUND(AF126+AC126,0)</f>
        <v>2141700</v>
      </c>
    </row>
    <row r="127" spans="1:33" ht="19.5" customHeight="1">
      <c r="A127" s="1">
        <f>COUNTIF($H$13:H127,H127)</f>
        <v>11</v>
      </c>
      <c r="B127" s="2" t="s">
        <v>503</v>
      </c>
      <c r="C127" s="3" t="s">
        <v>504</v>
      </c>
      <c r="D127" s="3" t="s">
        <v>505</v>
      </c>
      <c r="E127" s="3" t="s">
        <v>110</v>
      </c>
      <c r="F127" s="44">
        <f>IF(E127="Nam",DATEVALUE(D127),0)</f>
        <v>21003</v>
      </c>
      <c r="G127" s="79">
        <f>IF(E127="Nữ",DATEVALUE(D127),0)</f>
        <v>0</v>
      </c>
      <c r="H127" s="1">
        <v>5</v>
      </c>
      <c r="I127" s="81" t="s">
        <v>46</v>
      </c>
      <c r="J127" s="1" t="s">
        <v>85</v>
      </c>
      <c r="K127" s="1">
        <v>3</v>
      </c>
      <c r="L127" s="5">
        <v>5.08</v>
      </c>
      <c r="M127" s="6">
        <v>0</v>
      </c>
      <c r="N127" s="7">
        <v>39387</v>
      </c>
      <c r="O127" s="1" t="s">
        <v>85</v>
      </c>
      <c r="P127" s="1">
        <v>4</v>
      </c>
      <c r="Q127" s="5">
        <v>5.42</v>
      </c>
      <c r="R127" s="6">
        <v>0</v>
      </c>
      <c r="S127" s="7">
        <v>40483</v>
      </c>
      <c r="T127" s="1">
        <f>13-MONTH(S127)</f>
        <v>2</v>
      </c>
      <c r="U127" s="8">
        <f>(Q127+(Q127*R127))-(L127+(L127*M127))</f>
        <v>0.33999999999999986</v>
      </c>
      <c r="V127" s="56">
        <v>496400</v>
      </c>
      <c r="W127" s="56"/>
      <c r="X127" s="9" t="s">
        <v>929</v>
      </c>
      <c r="Y127" s="9" t="s">
        <v>929</v>
      </c>
      <c r="Z127" s="9">
        <f>U127*T127*730000*28.5%</f>
        <v>141473.9999999999</v>
      </c>
      <c r="AA127" s="9">
        <f>IF(MONTH(S127)&gt;=5,0,T127-8)</f>
        <v>0</v>
      </c>
      <c r="AB127" s="9">
        <v>650000</v>
      </c>
      <c r="AC127" s="26">
        <f>U127*AA127*AB127</f>
        <v>0</v>
      </c>
      <c r="AD127" s="9">
        <f>IF(AA127=0,T127,T127-AA127)</f>
        <v>2</v>
      </c>
      <c r="AE127" s="9">
        <v>730000</v>
      </c>
      <c r="AF127" s="9">
        <f>AE127*AD127*U127</f>
        <v>496399.99999999977</v>
      </c>
      <c r="AG127" s="26">
        <f>ROUND(AF127+AC127,0)</f>
        <v>496400</v>
      </c>
    </row>
    <row r="128" spans="1:33" ht="19.5" customHeight="1">
      <c r="A128" s="1">
        <f>COUNTIF($H$13:H128,H128)</f>
        <v>12</v>
      </c>
      <c r="B128" s="2" t="s">
        <v>120</v>
      </c>
      <c r="C128" s="3" t="s">
        <v>506</v>
      </c>
      <c r="D128" s="3" t="s">
        <v>507</v>
      </c>
      <c r="E128" s="3" t="s">
        <v>110</v>
      </c>
      <c r="F128" s="44">
        <f>IF(E128="Nam",DATEVALUE(D128),0)</f>
        <v>19308</v>
      </c>
      <c r="G128" s="79">
        <f>IF(E128="Nữ",DATEVALUE(D128),0)</f>
        <v>0</v>
      </c>
      <c r="H128" s="1">
        <v>5</v>
      </c>
      <c r="I128" s="81" t="s">
        <v>46</v>
      </c>
      <c r="J128" s="1" t="s">
        <v>85</v>
      </c>
      <c r="K128" s="1">
        <v>4</v>
      </c>
      <c r="L128" s="5">
        <v>5.42</v>
      </c>
      <c r="M128" s="6">
        <v>0</v>
      </c>
      <c r="N128" s="7">
        <v>39417</v>
      </c>
      <c r="O128" s="1" t="s">
        <v>85</v>
      </c>
      <c r="P128" s="1">
        <v>5</v>
      </c>
      <c r="Q128" s="5">
        <v>5.76</v>
      </c>
      <c r="R128" s="6">
        <v>0</v>
      </c>
      <c r="S128" s="7">
        <v>40513</v>
      </c>
      <c r="T128" s="1">
        <f>13-MONTH(S128)</f>
        <v>1</v>
      </c>
      <c r="U128" s="8">
        <f>(Q128+(Q128*R128))-(L128+(L128*M128))</f>
        <v>0.33999999999999986</v>
      </c>
      <c r="V128" s="56">
        <v>248200</v>
      </c>
      <c r="W128" s="56"/>
      <c r="X128" s="9" t="s">
        <v>929</v>
      </c>
      <c r="Y128" s="9" t="s">
        <v>929</v>
      </c>
      <c r="Z128" s="9">
        <f>U128*T128*730000*28.5%</f>
        <v>70736.99999999996</v>
      </c>
      <c r="AA128" s="9">
        <f>IF(MONTH(S128)&gt;=5,0,T128-8)</f>
        <v>0</v>
      </c>
      <c r="AB128" s="9">
        <v>650000</v>
      </c>
      <c r="AC128" s="26">
        <f>U128*AA128*AB128</f>
        <v>0</v>
      </c>
      <c r="AD128" s="9">
        <f>IF(AA128=0,T128,T128-AA128)</f>
        <v>1</v>
      </c>
      <c r="AE128" s="9">
        <v>730000</v>
      </c>
      <c r="AF128" s="9">
        <f>AE128*AD128*U128</f>
        <v>248199.99999999988</v>
      </c>
      <c r="AG128" s="26">
        <f>ROUND(AF128+AC128,0)</f>
        <v>248200</v>
      </c>
    </row>
    <row r="129" spans="1:33" ht="19.5" customHeight="1">
      <c r="A129" s="1">
        <f>COUNTIF($H$13:H129,H129)</f>
        <v>13</v>
      </c>
      <c r="B129" s="2" t="s">
        <v>510</v>
      </c>
      <c r="C129" s="3" t="s">
        <v>285</v>
      </c>
      <c r="D129" s="3" t="s">
        <v>511</v>
      </c>
      <c r="E129" s="3" t="s">
        <v>1045</v>
      </c>
      <c r="F129" s="44">
        <f>IF(E129="Nam",DATEVALUE(D129),0)</f>
        <v>0</v>
      </c>
      <c r="G129" s="79">
        <f>IF(E129="Nữ",DATEVALUE(D129),0)</f>
        <v>30560</v>
      </c>
      <c r="H129" s="1">
        <v>5</v>
      </c>
      <c r="I129" s="81" t="s">
        <v>318</v>
      </c>
      <c r="J129" s="1" t="s">
        <v>117</v>
      </c>
      <c r="K129" s="1">
        <v>1</v>
      </c>
      <c r="L129" s="5">
        <v>1.86</v>
      </c>
      <c r="M129" s="6">
        <v>0</v>
      </c>
      <c r="N129" s="7">
        <v>39722</v>
      </c>
      <c r="O129" s="1" t="s">
        <v>117</v>
      </c>
      <c r="P129" s="1">
        <v>2</v>
      </c>
      <c r="Q129" s="5">
        <v>2.06</v>
      </c>
      <c r="R129" s="6">
        <v>0</v>
      </c>
      <c r="S129" s="7">
        <v>40452</v>
      </c>
      <c r="T129" s="1">
        <f>13-MONTH(S129)</f>
        <v>3</v>
      </c>
      <c r="U129" s="8">
        <f>(Q129+(Q129*R129))-(L129+(L129*M129))</f>
        <v>0.19999999999999996</v>
      </c>
      <c r="V129" s="56">
        <v>438000</v>
      </c>
      <c r="W129" s="56"/>
      <c r="X129" s="9" t="s">
        <v>1032</v>
      </c>
      <c r="Y129" s="9" t="s">
        <v>959</v>
      </c>
      <c r="Z129" s="9">
        <f>U129*T129*730000*28.5%</f>
        <v>124829.99999999996</v>
      </c>
      <c r="AA129" s="9">
        <f>IF(MONTH(S129)&gt;=5,0,T129-8)</f>
        <v>0</v>
      </c>
      <c r="AB129" s="9">
        <v>650000</v>
      </c>
      <c r="AC129" s="26">
        <f>U129*AA129*AB129</f>
        <v>0</v>
      </c>
      <c r="AD129" s="9">
        <f>IF(AA129=0,T129,T129-AA129)</f>
        <v>3</v>
      </c>
      <c r="AE129" s="9">
        <v>730000</v>
      </c>
      <c r="AF129" s="9">
        <f>AE129*AD129*U129</f>
        <v>437999.9999999999</v>
      </c>
      <c r="AG129" s="26">
        <f>ROUND(AF129+AC129,0)</f>
        <v>438000</v>
      </c>
    </row>
    <row r="130" spans="1:33" ht="19.5" customHeight="1">
      <c r="A130" s="1">
        <f>COUNTIF($H$13:H130,H130)</f>
        <v>14</v>
      </c>
      <c r="B130" s="2" t="s">
        <v>508</v>
      </c>
      <c r="C130" s="3" t="s">
        <v>225</v>
      </c>
      <c r="D130" s="3" t="s">
        <v>509</v>
      </c>
      <c r="E130" s="3" t="s">
        <v>110</v>
      </c>
      <c r="F130" s="44">
        <f>IF(E130="Nam",DATEVALUE(D130),0)</f>
        <v>30940</v>
      </c>
      <c r="G130" s="79">
        <f>IF(E130="Nữ",DATEVALUE(D130),0)</f>
        <v>0</v>
      </c>
      <c r="H130" s="1">
        <v>5</v>
      </c>
      <c r="I130" s="81" t="s">
        <v>318</v>
      </c>
      <c r="J130" s="1" t="s">
        <v>79</v>
      </c>
      <c r="K130" s="1">
        <v>2</v>
      </c>
      <c r="L130" s="5">
        <v>1.83</v>
      </c>
      <c r="M130" s="6">
        <v>0</v>
      </c>
      <c r="N130" s="7">
        <v>39539</v>
      </c>
      <c r="O130" s="1" t="s">
        <v>79</v>
      </c>
      <c r="P130" s="1">
        <v>3</v>
      </c>
      <c r="Q130" s="5">
        <v>2.01</v>
      </c>
      <c r="R130" s="6">
        <v>0</v>
      </c>
      <c r="S130" s="7">
        <v>40269</v>
      </c>
      <c r="T130" s="1">
        <f>13-MONTH(S130)</f>
        <v>9</v>
      </c>
      <c r="U130" s="8">
        <f>(Q130+(Q130*R130))-(L130+(L130*M130))</f>
        <v>0.17999999999999972</v>
      </c>
      <c r="V130" s="56">
        <v>1168200</v>
      </c>
      <c r="W130" s="56"/>
      <c r="X130" s="9" t="s">
        <v>1032</v>
      </c>
      <c r="Y130" s="9" t="s">
        <v>959</v>
      </c>
      <c r="Z130" s="9">
        <f>U130*T130*730000*28.5%</f>
        <v>337040.9999999994</v>
      </c>
      <c r="AA130" s="9">
        <f>IF(MONTH(S130)&gt;=5,0,T130-8)</f>
        <v>1</v>
      </c>
      <c r="AB130" s="9">
        <v>650000</v>
      </c>
      <c r="AC130" s="26">
        <f>U130*AA130*AB130</f>
        <v>116999.99999999981</v>
      </c>
      <c r="AD130" s="9">
        <f>IF(AA130=0,T130,T130-AA130)</f>
        <v>8</v>
      </c>
      <c r="AE130" s="9">
        <v>730000</v>
      </c>
      <c r="AF130" s="9">
        <f>AE130*AD130*U130</f>
        <v>1051199.9999999984</v>
      </c>
      <c r="AG130" s="26">
        <f>ROUND(AF130+AC130,0)</f>
        <v>1168200</v>
      </c>
    </row>
    <row r="131" spans="1:33" ht="19.5" customHeight="1">
      <c r="A131" s="1">
        <f>COUNTIF($H$13:H131,H131)</f>
        <v>15</v>
      </c>
      <c r="B131" s="2" t="s">
        <v>119</v>
      </c>
      <c r="C131" s="23" t="s">
        <v>850</v>
      </c>
      <c r="D131" s="23" t="s">
        <v>891</v>
      </c>
      <c r="E131" s="23" t="s">
        <v>1045</v>
      </c>
      <c r="F131" s="44">
        <f>IF(E131="Nam",DATEVALUE(D131),0)</f>
        <v>0</v>
      </c>
      <c r="G131" s="79">
        <f>IF(E131="Nữ",DATEVALUE(D131),0)</f>
        <v>21979</v>
      </c>
      <c r="H131" s="1">
        <v>5</v>
      </c>
      <c r="I131" s="81" t="s">
        <v>318</v>
      </c>
      <c r="J131" s="1" t="s">
        <v>84</v>
      </c>
      <c r="K131" s="1">
        <v>5</v>
      </c>
      <c r="L131" s="5">
        <v>3.66</v>
      </c>
      <c r="M131" s="6">
        <v>0</v>
      </c>
      <c r="N131" s="7">
        <v>39783</v>
      </c>
      <c r="O131" s="1" t="s">
        <v>84</v>
      </c>
      <c r="P131" s="1">
        <v>6</v>
      </c>
      <c r="Q131" s="5">
        <v>3.99</v>
      </c>
      <c r="R131" s="6">
        <v>0</v>
      </c>
      <c r="S131" s="7">
        <v>40513</v>
      </c>
      <c r="T131" s="1">
        <f>13-MONTH(S131)</f>
        <v>1</v>
      </c>
      <c r="U131" s="8">
        <f>(Q131+(Q131*R131))-(L131+(L131*M131))</f>
        <v>0.33000000000000007</v>
      </c>
      <c r="V131" s="56">
        <v>240900</v>
      </c>
      <c r="W131" s="56"/>
      <c r="X131" s="9" t="s">
        <v>959</v>
      </c>
      <c r="Y131" s="9" t="s">
        <v>959</v>
      </c>
      <c r="Z131" s="9">
        <f>U131*T131*730000*28.5%</f>
        <v>68656.50000000001</v>
      </c>
      <c r="AA131" s="9">
        <f>IF(MONTH(S131)&gt;=5,0,T131-8)</f>
        <v>0</v>
      </c>
      <c r="AB131" s="9">
        <v>650000</v>
      </c>
      <c r="AC131" s="26">
        <f>U131*AA131*AB131</f>
        <v>0</v>
      </c>
      <c r="AD131" s="9">
        <f>IF(AA131=0,T131,T131-AA131)</f>
        <v>1</v>
      </c>
      <c r="AE131" s="9">
        <v>730000</v>
      </c>
      <c r="AF131" s="9">
        <f>AE131*AD131*U131</f>
        <v>240900.00000000006</v>
      </c>
      <c r="AG131" s="26">
        <f>ROUND(AF131+AC131,0)</f>
        <v>240900</v>
      </c>
    </row>
    <row r="132" spans="1:33" ht="19.5" customHeight="1">
      <c r="A132" s="1">
        <f>COUNTIF($H$13:H132,H132)</f>
        <v>1</v>
      </c>
      <c r="B132" s="2" t="s">
        <v>514</v>
      </c>
      <c r="C132" s="3" t="s">
        <v>208</v>
      </c>
      <c r="D132" s="3" t="s">
        <v>515</v>
      </c>
      <c r="E132" s="3" t="s">
        <v>110</v>
      </c>
      <c r="F132" s="44">
        <f>IF(E132="Nam",DATEVALUE(D132),0)</f>
        <v>30973</v>
      </c>
      <c r="G132" s="79">
        <f>IF(E132="Nữ",DATEVALUE(D132),0)</f>
        <v>0</v>
      </c>
      <c r="H132" s="1">
        <v>6</v>
      </c>
      <c r="I132" s="81" t="s">
        <v>313</v>
      </c>
      <c r="J132" s="1" t="s">
        <v>77</v>
      </c>
      <c r="K132" s="1">
        <v>1</v>
      </c>
      <c r="L132" s="5">
        <v>2.34</v>
      </c>
      <c r="M132" s="6">
        <v>0</v>
      </c>
      <c r="N132" s="7">
        <v>39356</v>
      </c>
      <c r="O132" s="1" t="s">
        <v>77</v>
      </c>
      <c r="P132" s="1">
        <v>2</v>
      </c>
      <c r="Q132" s="5">
        <v>2.67</v>
      </c>
      <c r="R132" s="6">
        <v>0</v>
      </c>
      <c r="S132" s="7">
        <v>40452</v>
      </c>
      <c r="T132" s="1">
        <f>13-MONTH(S132)</f>
        <v>3</v>
      </c>
      <c r="U132" s="8">
        <f>(Q132+(Q132*R132))-(L132+(L132*M132))</f>
        <v>0.33000000000000007</v>
      </c>
      <c r="V132" s="56">
        <v>722700</v>
      </c>
      <c r="W132" s="56"/>
      <c r="X132" s="9" t="s">
        <v>933</v>
      </c>
      <c r="Y132" s="9" t="s">
        <v>933</v>
      </c>
      <c r="Z132" s="9">
        <f>U132*T132*730000*28.5%</f>
        <v>205969.50000000003</v>
      </c>
      <c r="AA132" s="9">
        <f>IF(MONTH(S132)&gt;=5,0,T132-8)</f>
        <v>0</v>
      </c>
      <c r="AB132" s="9">
        <v>650000</v>
      </c>
      <c r="AC132" s="26">
        <f>U132*AA132*AB132</f>
        <v>0</v>
      </c>
      <c r="AD132" s="9">
        <f>IF(AA132=0,T132,T132-AA132)</f>
        <v>3</v>
      </c>
      <c r="AE132" s="9">
        <v>730000</v>
      </c>
      <c r="AF132" s="9">
        <f>AE132*AD132*U132</f>
        <v>722700.0000000001</v>
      </c>
      <c r="AG132" s="26">
        <f>ROUND(AF132+AC132,0)</f>
        <v>722700</v>
      </c>
    </row>
    <row r="133" spans="1:33" ht="19.5" customHeight="1">
      <c r="A133" s="1">
        <f>COUNTIF($H$13:H133,H133)</f>
        <v>2</v>
      </c>
      <c r="B133" s="2" t="s">
        <v>119</v>
      </c>
      <c r="C133" s="3" t="s">
        <v>137</v>
      </c>
      <c r="D133" s="3" t="s">
        <v>516</v>
      </c>
      <c r="E133" s="3" t="s">
        <v>1045</v>
      </c>
      <c r="F133" s="44">
        <f>IF(E133="Nam",DATEVALUE(D133),0)</f>
        <v>0</v>
      </c>
      <c r="G133" s="79">
        <f>IF(E133="Nữ",DATEVALUE(D133),0)</f>
        <v>30568</v>
      </c>
      <c r="H133" s="1">
        <v>6</v>
      </c>
      <c r="I133" s="81" t="s">
        <v>313</v>
      </c>
      <c r="J133" s="1" t="s">
        <v>77</v>
      </c>
      <c r="K133" s="1">
        <v>1</v>
      </c>
      <c r="L133" s="5">
        <v>2.34</v>
      </c>
      <c r="M133" s="6">
        <v>0</v>
      </c>
      <c r="N133" s="7">
        <v>39356</v>
      </c>
      <c r="O133" s="1" t="s">
        <v>77</v>
      </c>
      <c r="P133" s="1">
        <v>2</v>
      </c>
      <c r="Q133" s="5">
        <v>2.67</v>
      </c>
      <c r="R133" s="6">
        <v>0</v>
      </c>
      <c r="S133" s="7">
        <v>40452</v>
      </c>
      <c r="T133" s="1">
        <f>13-MONTH(S133)</f>
        <v>3</v>
      </c>
      <c r="U133" s="8">
        <f>(Q133+(Q133*R133))-(L133+(L133*M133))</f>
        <v>0.33000000000000007</v>
      </c>
      <c r="V133" s="56">
        <v>722700</v>
      </c>
      <c r="W133" s="56"/>
      <c r="X133" s="9" t="s">
        <v>933</v>
      </c>
      <c r="Y133" s="9" t="s">
        <v>933</v>
      </c>
      <c r="Z133" s="9">
        <f>U133*T133*730000*28.5%</f>
        <v>205969.50000000003</v>
      </c>
      <c r="AA133" s="9">
        <f>IF(MONTH(S133)&gt;=5,0,T133-8)</f>
        <v>0</v>
      </c>
      <c r="AB133" s="9">
        <v>650000</v>
      </c>
      <c r="AC133" s="26">
        <f>U133*AA133*AB133</f>
        <v>0</v>
      </c>
      <c r="AD133" s="9">
        <f>IF(AA133=0,T133,T133-AA133)</f>
        <v>3</v>
      </c>
      <c r="AE133" s="9">
        <v>730000</v>
      </c>
      <c r="AF133" s="9">
        <f>AE133*AD133*U133</f>
        <v>722700.0000000001</v>
      </c>
      <c r="AG133" s="26">
        <f>ROUND(AF133+AC133,0)</f>
        <v>722700</v>
      </c>
    </row>
    <row r="134" spans="1:33" ht="19.5" customHeight="1">
      <c r="A134" s="1">
        <f>COUNTIF($H$13:H134,H134)</f>
        <v>3</v>
      </c>
      <c r="B134" s="2" t="s">
        <v>202</v>
      </c>
      <c r="C134" s="3" t="s">
        <v>239</v>
      </c>
      <c r="D134" s="3" t="s">
        <v>512</v>
      </c>
      <c r="E134" s="3" t="s">
        <v>110</v>
      </c>
      <c r="F134" s="44">
        <f>IF(E134="Nam",DATEVALUE(D134),0)</f>
        <v>28808</v>
      </c>
      <c r="G134" s="79">
        <f>IF(E134="Nữ",DATEVALUE(D134),0)</f>
        <v>0</v>
      </c>
      <c r="H134" s="1">
        <v>6</v>
      </c>
      <c r="I134" s="82" t="s">
        <v>313</v>
      </c>
      <c r="J134" s="1" t="s">
        <v>77</v>
      </c>
      <c r="K134" s="1">
        <v>2</v>
      </c>
      <c r="L134" s="5">
        <v>2.67</v>
      </c>
      <c r="M134" s="6">
        <v>0</v>
      </c>
      <c r="N134" s="7">
        <v>39234</v>
      </c>
      <c r="O134" s="1" t="s">
        <v>77</v>
      </c>
      <c r="P134" s="1">
        <v>3</v>
      </c>
      <c r="Q134" s="5">
        <v>3</v>
      </c>
      <c r="R134" s="6">
        <v>0</v>
      </c>
      <c r="S134" s="7">
        <v>40330</v>
      </c>
      <c r="T134" s="1">
        <f>13-MONTH(S134)</f>
        <v>7</v>
      </c>
      <c r="U134" s="8">
        <f>(Q134+(Q134*R134))-(L134+(L134*M134))</f>
        <v>0.33000000000000007</v>
      </c>
      <c r="V134" s="56">
        <v>1686300</v>
      </c>
      <c r="W134" s="56"/>
      <c r="X134" s="9" t="s">
        <v>933</v>
      </c>
      <c r="Y134" s="9" t="s">
        <v>933</v>
      </c>
      <c r="Z134" s="9">
        <f>U134*T134*730000*28.5%</f>
        <v>480595.5000000001</v>
      </c>
      <c r="AA134" s="9">
        <f>IF(MONTH(S134)&gt;=5,0,T134-8)</f>
        <v>0</v>
      </c>
      <c r="AB134" s="9">
        <v>650000</v>
      </c>
      <c r="AC134" s="26">
        <f>U134*AA134*AB134</f>
        <v>0</v>
      </c>
      <c r="AD134" s="9">
        <f>IF(AA134=0,T134,T134-AA134)</f>
        <v>7</v>
      </c>
      <c r="AE134" s="9">
        <v>730000</v>
      </c>
      <c r="AF134" s="9">
        <f>AE134*AD134*U134</f>
        <v>1686300.0000000005</v>
      </c>
      <c r="AG134" s="26">
        <f>ROUND(AF134+AC134,0)</f>
        <v>1686300</v>
      </c>
    </row>
    <row r="135" spans="1:33" ht="19.5" customHeight="1">
      <c r="A135" s="1">
        <f>COUNTIF($H$13:H135,H135)</f>
        <v>4</v>
      </c>
      <c r="B135" s="2" t="s">
        <v>517</v>
      </c>
      <c r="C135" s="3" t="s">
        <v>122</v>
      </c>
      <c r="D135" s="3" t="s">
        <v>518</v>
      </c>
      <c r="E135" s="3" t="s">
        <v>1045</v>
      </c>
      <c r="F135" s="44">
        <f>IF(E135="Nam",DATEVALUE(D135),0)</f>
        <v>0</v>
      </c>
      <c r="G135" s="79">
        <f>IF(E135="Nữ",DATEVALUE(D135),0)</f>
        <v>29108</v>
      </c>
      <c r="H135" s="1">
        <v>6</v>
      </c>
      <c r="I135" s="81" t="s">
        <v>519</v>
      </c>
      <c r="J135" s="1" t="s">
        <v>77</v>
      </c>
      <c r="K135" s="1">
        <v>2</v>
      </c>
      <c r="L135" s="5">
        <v>2.67</v>
      </c>
      <c r="M135" s="6">
        <v>0</v>
      </c>
      <c r="N135" s="7">
        <v>39264</v>
      </c>
      <c r="O135" s="1" t="s">
        <v>77</v>
      </c>
      <c r="P135" s="1">
        <v>3</v>
      </c>
      <c r="Q135" s="5">
        <v>3</v>
      </c>
      <c r="R135" s="6">
        <v>0</v>
      </c>
      <c r="S135" s="7">
        <v>40360</v>
      </c>
      <c r="T135" s="1">
        <f>13-MONTH(S135)</f>
        <v>6</v>
      </c>
      <c r="U135" s="8">
        <f>(Q135+(Q135*R135))-(L135+(L135*M135))</f>
        <v>0.33000000000000007</v>
      </c>
      <c r="V135" s="56">
        <v>1445400</v>
      </c>
      <c r="W135" s="56"/>
      <c r="X135" s="9" t="s">
        <v>950</v>
      </c>
      <c r="Y135" s="9" t="s">
        <v>950</v>
      </c>
      <c r="Z135" s="9">
        <f>U135*T135*730000*28.5%</f>
        <v>411939.00000000006</v>
      </c>
      <c r="AA135" s="9">
        <f>IF(MONTH(S135)&gt;=5,0,T135-8)</f>
        <v>0</v>
      </c>
      <c r="AB135" s="9">
        <v>650000</v>
      </c>
      <c r="AC135" s="26">
        <f>U135*AA135*AB135</f>
        <v>0</v>
      </c>
      <c r="AD135" s="9">
        <f>IF(AA135=0,T135,T135-AA135)</f>
        <v>6</v>
      </c>
      <c r="AE135" s="9">
        <v>730000</v>
      </c>
      <c r="AF135" s="9">
        <f>AE135*AD135*U135</f>
        <v>1445400.0000000002</v>
      </c>
      <c r="AG135" s="26">
        <f>ROUND(AF135+AC135,0)</f>
        <v>1445400</v>
      </c>
    </row>
    <row r="136" spans="1:33" ht="19.5" customHeight="1">
      <c r="A136" s="1">
        <f>COUNTIF($H$13:H136,H136)</f>
        <v>5</v>
      </c>
      <c r="B136" s="2" t="s">
        <v>841</v>
      </c>
      <c r="C136" s="23" t="s">
        <v>842</v>
      </c>
      <c r="D136" s="23" t="s">
        <v>878</v>
      </c>
      <c r="E136" s="23" t="s">
        <v>110</v>
      </c>
      <c r="F136" s="44">
        <f>IF(E136="Nam",DATEVALUE(D136),0)</f>
        <v>28012</v>
      </c>
      <c r="G136" s="79">
        <f>IF(E136="Nữ",DATEVALUE(D136),0)</f>
        <v>0</v>
      </c>
      <c r="H136" s="1">
        <v>6</v>
      </c>
      <c r="I136" s="81" t="s">
        <v>519</v>
      </c>
      <c r="J136" s="1" t="s">
        <v>77</v>
      </c>
      <c r="K136" s="1">
        <v>3</v>
      </c>
      <c r="L136" s="5">
        <v>3</v>
      </c>
      <c r="M136" s="6">
        <v>0</v>
      </c>
      <c r="N136" s="7">
        <v>39569</v>
      </c>
      <c r="O136" s="1" t="s">
        <v>77</v>
      </c>
      <c r="P136" s="1">
        <v>4</v>
      </c>
      <c r="Q136" s="5">
        <v>3.33</v>
      </c>
      <c r="R136" s="6">
        <v>0</v>
      </c>
      <c r="S136" s="7">
        <v>40299</v>
      </c>
      <c r="T136" s="1">
        <f>13-MONTH(S136)</f>
        <v>8</v>
      </c>
      <c r="U136" s="8">
        <f>(Q136+(Q136*R136))-(L136+(L136*M136))</f>
        <v>0.33000000000000007</v>
      </c>
      <c r="V136" s="56">
        <v>1927200</v>
      </c>
      <c r="W136" s="56"/>
      <c r="X136" s="9" t="s">
        <v>950</v>
      </c>
      <c r="Y136" s="9" t="s">
        <v>950</v>
      </c>
      <c r="Z136" s="9">
        <f>U136*T136*730000*28.5%</f>
        <v>549252.0000000001</v>
      </c>
      <c r="AA136" s="9">
        <f>IF(MONTH(S136)&gt;=5,0,T136-8)</f>
        <v>0</v>
      </c>
      <c r="AB136" s="9">
        <v>650000</v>
      </c>
      <c r="AC136" s="26">
        <f>U136*AA136*AB136</f>
        <v>0</v>
      </c>
      <c r="AD136" s="9">
        <f>IF(AA136=0,T136,T136-AA136)</f>
        <v>8</v>
      </c>
      <c r="AE136" s="9">
        <v>730000</v>
      </c>
      <c r="AF136" s="9">
        <f>AE136*AD136*U136</f>
        <v>1927200.0000000005</v>
      </c>
      <c r="AG136" s="26">
        <f>ROUND(AF136+AC136,0)</f>
        <v>1927200</v>
      </c>
    </row>
    <row r="137" spans="1:33" ht="19.5" customHeight="1">
      <c r="A137" s="1">
        <f>COUNTIF($H$13:H137,H137)</f>
        <v>6</v>
      </c>
      <c r="B137" s="2" t="s">
        <v>123</v>
      </c>
      <c r="C137" s="3" t="s">
        <v>91</v>
      </c>
      <c r="D137" s="3" t="s">
        <v>522</v>
      </c>
      <c r="E137" s="3" t="s">
        <v>1045</v>
      </c>
      <c r="F137" s="44">
        <f>IF(E137="Nam",DATEVALUE(D137),0)</f>
        <v>0</v>
      </c>
      <c r="G137" s="79">
        <f>IF(E137="Nữ",DATEVALUE(D137),0)</f>
        <v>27874</v>
      </c>
      <c r="H137" s="1">
        <v>6</v>
      </c>
      <c r="I137" s="81" t="s">
        <v>310</v>
      </c>
      <c r="J137" s="1" t="s">
        <v>77</v>
      </c>
      <c r="K137" s="1">
        <v>2</v>
      </c>
      <c r="L137" s="5">
        <v>2.67</v>
      </c>
      <c r="M137" s="6">
        <v>0</v>
      </c>
      <c r="N137" s="7">
        <v>39387</v>
      </c>
      <c r="O137" s="1" t="s">
        <v>77</v>
      </c>
      <c r="P137" s="1">
        <v>3</v>
      </c>
      <c r="Q137" s="5">
        <v>3</v>
      </c>
      <c r="R137" s="6">
        <v>0</v>
      </c>
      <c r="S137" s="7">
        <v>40483</v>
      </c>
      <c r="T137" s="1">
        <f>13-MONTH(S137)</f>
        <v>2</v>
      </c>
      <c r="U137" s="8">
        <f>(Q137+(Q137*R137))-(L137+(L137*M137))</f>
        <v>0.33000000000000007</v>
      </c>
      <c r="V137" s="56">
        <v>481800</v>
      </c>
      <c r="W137" s="56"/>
      <c r="X137" s="9" t="s">
        <v>941</v>
      </c>
      <c r="Y137" s="9" t="s">
        <v>941</v>
      </c>
      <c r="Z137" s="9">
        <f>U137*T137*730000*28.5%</f>
        <v>137313.00000000003</v>
      </c>
      <c r="AA137" s="9">
        <f>IF(MONTH(S137)&gt;=5,0,T137-8)</f>
        <v>0</v>
      </c>
      <c r="AB137" s="9">
        <v>650000</v>
      </c>
      <c r="AC137" s="26">
        <f>U137*AA137*AB137</f>
        <v>0</v>
      </c>
      <c r="AD137" s="9">
        <f>IF(AA137=0,T137,T137-AA137)</f>
        <v>2</v>
      </c>
      <c r="AE137" s="9">
        <v>730000</v>
      </c>
      <c r="AF137" s="9">
        <f>AE137*AD137*U137</f>
        <v>481800.0000000001</v>
      </c>
      <c r="AG137" s="26">
        <f>ROUND(AF137+AC137,0)</f>
        <v>481800</v>
      </c>
    </row>
    <row r="138" spans="1:33" ht="19.5" customHeight="1">
      <c r="A138" s="1">
        <f>COUNTIF($H$13:H138,H138)</f>
        <v>7</v>
      </c>
      <c r="B138" s="2" t="s">
        <v>520</v>
      </c>
      <c r="C138" s="3" t="s">
        <v>83</v>
      </c>
      <c r="D138" s="3" t="s">
        <v>521</v>
      </c>
      <c r="E138" s="3" t="s">
        <v>110</v>
      </c>
      <c r="F138" s="44">
        <f>IF(E138="Nam",DATEVALUE(D138),0)</f>
        <v>25147</v>
      </c>
      <c r="G138" s="79">
        <f>IF(E138="Nữ",DATEVALUE(D138),0)</f>
        <v>0</v>
      </c>
      <c r="H138" s="1">
        <v>6</v>
      </c>
      <c r="I138" s="81" t="s">
        <v>310</v>
      </c>
      <c r="J138" s="1" t="s">
        <v>77</v>
      </c>
      <c r="K138" s="1">
        <v>5</v>
      </c>
      <c r="L138" s="5">
        <v>3.66</v>
      </c>
      <c r="M138" s="6">
        <v>0</v>
      </c>
      <c r="N138" s="7">
        <v>39114</v>
      </c>
      <c r="O138" s="1" t="s">
        <v>77</v>
      </c>
      <c r="P138" s="1">
        <v>6</v>
      </c>
      <c r="Q138" s="5">
        <v>3.99</v>
      </c>
      <c r="R138" s="6">
        <v>0</v>
      </c>
      <c r="S138" s="7">
        <v>40210</v>
      </c>
      <c r="T138" s="1">
        <f>13-MONTH(S138)</f>
        <v>11</v>
      </c>
      <c r="U138" s="8">
        <f>(Q138+(Q138*R138))-(L138+(L138*M138))</f>
        <v>0.33000000000000007</v>
      </c>
      <c r="V138" s="56">
        <v>2570700</v>
      </c>
      <c r="W138" s="56"/>
      <c r="X138" s="9" t="s">
        <v>941</v>
      </c>
      <c r="Y138" s="9" t="s">
        <v>941</v>
      </c>
      <c r="Z138" s="9">
        <f>U138*T138*730000*28.5%</f>
        <v>755221.5000000001</v>
      </c>
      <c r="AA138" s="9">
        <f>IF(MONTH(S138)&gt;=5,0,T138-8)</f>
        <v>3</v>
      </c>
      <c r="AB138" s="9">
        <v>650000</v>
      </c>
      <c r="AC138" s="26">
        <f>U138*AA138*AB138</f>
        <v>643500.0000000001</v>
      </c>
      <c r="AD138" s="9">
        <f>IF(AA138=0,T138,T138-AA138)</f>
        <v>8</v>
      </c>
      <c r="AE138" s="9">
        <v>730000</v>
      </c>
      <c r="AF138" s="9">
        <f>AE138*AD138*U138</f>
        <v>1927200.0000000005</v>
      </c>
      <c r="AG138" s="26">
        <f>ROUND(AF138+AC138,0)</f>
        <v>2570700</v>
      </c>
    </row>
    <row r="139" spans="1:33" ht="19.5" customHeight="1">
      <c r="A139" s="1">
        <f>COUNTIF($H$13:H139,H139)</f>
        <v>8</v>
      </c>
      <c r="B139" s="2" t="s">
        <v>119</v>
      </c>
      <c r="C139" s="3" t="s">
        <v>717</v>
      </c>
      <c r="D139" s="3" t="s">
        <v>867</v>
      </c>
      <c r="E139" s="3" t="s">
        <v>1045</v>
      </c>
      <c r="F139" s="44">
        <f>IF(E139="Nam",DATEVALUE(D139),0)</f>
        <v>0</v>
      </c>
      <c r="G139" s="79">
        <f>IF(E139="Nữ",DATEVALUE(D139),0)</f>
        <v>22093</v>
      </c>
      <c r="H139" s="1">
        <v>6</v>
      </c>
      <c r="I139" s="81" t="s">
        <v>310</v>
      </c>
      <c r="J139" s="1" t="s">
        <v>81</v>
      </c>
      <c r="K139" s="1">
        <v>6</v>
      </c>
      <c r="L139" s="5">
        <v>3.99</v>
      </c>
      <c r="M139" s="6">
        <v>0</v>
      </c>
      <c r="N139" s="7">
        <v>39448</v>
      </c>
      <c r="O139" s="1" t="s">
        <v>81</v>
      </c>
      <c r="P139" s="1">
        <v>7</v>
      </c>
      <c r="Q139" s="5">
        <v>4.32</v>
      </c>
      <c r="R139" s="6">
        <v>0</v>
      </c>
      <c r="S139" s="7">
        <v>40179</v>
      </c>
      <c r="T139" s="1">
        <f>13-MONTH(S139)</f>
        <v>12</v>
      </c>
      <c r="U139" s="8">
        <f>(Q139+(Q139*R139))-(L139+(L139*M139))</f>
        <v>0.33000000000000007</v>
      </c>
      <c r="V139" s="56">
        <v>2785200</v>
      </c>
      <c r="W139" s="56"/>
      <c r="X139" s="9" t="s">
        <v>941</v>
      </c>
      <c r="Y139" s="9" t="s">
        <v>941</v>
      </c>
      <c r="Z139" s="9">
        <f>U139*T139*730000*28.5%</f>
        <v>823878.0000000001</v>
      </c>
      <c r="AA139" s="9">
        <f>IF(MONTH(S139)&gt;=5,0,T139-8)</f>
        <v>4</v>
      </c>
      <c r="AB139" s="9">
        <v>650000</v>
      </c>
      <c r="AC139" s="26">
        <f>U139*AA139*AB139</f>
        <v>858000.0000000002</v>
      </c>
      <c r="AD139" s="9">
        <f>IF(AA139=0,T139,T139-AA139)</f>
        <v>8</v>
      </c>
      <c r="AE139" s="9">
        <v>730000</v>
      </c>
      <c r="AF139" s="9">
        <f>AE139*AD139*U139</f>
        <v>1927200.0000000005</v>
      </c>
      <c r="AG139" s="26">
        <f>ROUND(AF139+AC139,0)</f>
        <v>2785200</v>
      </c>
    </row>
    <row r="140" spans="1:33" ht="19.5" customHeight="1">
      <c r="A140" s="1">
        <f>COUNTIF($H$13:H140,H140)</f>
        <v>9</v>
      </c>
      <c r="B140" s="2" t="s">
        <v>286</v>
      </c>
      <c r="C140" s="3" t="s">
        <v>128</v>
      </c>
      <c r="D140" s="3" t="s">
        <v>523</v>
      </c>
      <c r="E140" s="3" t="s">
        <v>1045</v>
      </c>
      <c r="F140" s="44">
        <f>IF(E140="Nam",DATEVALUE(D140),0)</f>
        <v>0</v>
      </c>
      <c r="G140" s="79">
        <f>IF(E140="Nữ",DATEVALUE(D140),0)</f>
        <v>29860</v>
      </c>
      <c r="H140" s="1">
        <v>6</v>
      </c>
      <c r="I140" s="81" t="s">
        <v>311</v>
      </c>
      <c r="J140" s="1" t="s">
        <v>77</v>
      </c>
      <c r="K140" s="1">
        <v>1</v>
      </c>
      <c r="L140" s="5">
        <v>2.34</v>
      </c>
      <c r="M140" s="6">
        <v>0</v>
      </c>
      <c r="N140" s="7">
        <v>39356</v>
      </c>
      <c r="O140" s="1" t="s">
        <v>77</v>
      </c>
      <c r="P140" s="1">
        <v>2</v>
      </c>
      <c r="Q140" s="5">
        <v>2.67</v>
      </c>
      <c r="R140" s="6">
        <v>0</v>
      </c>
      <c r="S140" s="7">
        <v>40452</v>
      </c>
      <c r="T140" s="1">
        <f>13-MONTH(S140)</f>
        <v>3</v>
      </c>
      <c r="U140" s="8">
        <f>(Q140+(Q140*R140))-(L140+(L140*M140))</f>
        <v>0.33000000000000007</v>
      </c>
      <c r="V140" s="56">
        <v>722700</v>
      </c>
      <c r="W140" s="56"/>
      <c r="X140" s="9" t="s">
        <v>941</v>
      </c>
      <c r="Y140" s="9" t="s">
        <v>1025</v>
      </c>
      <c r="Z140" s="9">
        <f>U140*T140*730000*28.5%</f>
        <v>205969.50000000003</v>
      </c>
      <c r="AA140" s="9">
        <f>IF(MONTH(S140)&gt;=5,0,T140-8)</f>
        <v>0</v>
      </c>
      <c r="AB140" s="9">
        <v>650000</v>
      </c>
      <c r="AC140" s="26">
        <f>U140*AA140*AB140</f>
        <v>0</v>
      </c>
      <c r="AD140" s="9">
        <f>IF(AA140=0,T140,T140-AA140)</f>
        <v>3</v>
      </c>
      <c r="AE140" s="9">
        <v>730000</v>
      </c>
      <c r="AF140" s="9">
        <f>AE140*AD140*U140</f>
        <v>722700.0000000001</v>
      </c>
      <c r="AG140" s="26">
        <f>ROUND(AF140+AC140,0)</f>
        <v>722700</v>
      </c>
    </row>
    <row r="141" spans="1:33" ht="19.5" customHeight="1">
      <c r="A141" s="1">
        <f>COUNTIF($H$13:H141,H141)</f>
        <v>10</v>
      </c>
      <c r="B141" s="2" t="s">
        <v>131</v>
      </c>
      <c r="C141" s="3" t="s">
        <v>143</v>
      </c>
      <c r="D141" s="3" t="s">
        <v>524</v>
      </c>
      <c r="E141" s="3" t="s">
        <v>1045</v>
      </c>
      <c r="F141" s="44">
        <f>IF(E141="Nam",DATEVALUE(D141),0)</f>
        <v>0</v>
      </c>
      <c r="G141" s="79">
        <f>IF(E141="Nữ",DATEVALUE(D141),0)</f>
        <v>29077</v>
      </c>
      <c r="H141" s="1">
        <v>6</v>
      </c>
      <c r="I141" s="81" t="s">
        <v>311</v>
      </c>
      <c r="J141" s="1" t="s">
        <v>77</v>
      </c>
      <c r="K141" s="1">
        <v>2</v>
      </c>
      <c r="L141" s="5">
        <v>2.67</v>
      </c>
      <c r="M141" s="6">
        <v>0</v>
      </c>
      <c r="N141" s="7">
        <v>39387</v>
      </c>
      <c r="O141" s="1" t="s">
        <v>77</v>
      </c>
      <c r="P141" s="1">
        <v>3</v>
      </c>
      <c r="Q141" s="5">
        <v>3</v>
      </c>
      <c r="R141" s="6">
        <v>0</v>
      </c>
      <c r="S141" s="7">
        <v>40483</v>
      </c>
      <c r="T141" s="1">
        <f>13-MONTH(S141)</f>
        <v>2</v>
      </c>
      <c r="U141" s="8">
        <f>(Q141+(Q141*R141))-(L141+(L141*M141))</f>
        <v>0.33000000000000007</v>
      </c>
      <c r="V141" s="56">
        <v>481800</v>
      </c>
      <c r="W141" s="56"/>
      <c r="X141" s="9" t="s">
        <v>1025</v>
      </c>
      <c r="Y141" s="9" t="s">
        <v>1025</v>
      </c>
      <c r="Z141" s="9">
        <f>U141*T141*730000*28.5%</f>
        <v>137313.00000000003</v>
      </c>
      <c r="AA141" s="9">
        <f>IF(MONTH(S141)&gt;=5,0,T141-8)</f>
        <v>0</v>
      </c>
      <c r="AB141" s="9">
        <v>650000</v>
      </c>
      <c r="AC141" s="26">
        <f>U141*AA141*AB141</f>
        <v>0</v>
      </c>
      <c r="AD141" s="9">
        <f>IF(AA141=0,T141,T141-AA141)</f>
        <v>2</v>
      </c>
      <c r="AE141" s="9">
        <v>730000</v>
      </c>
      <c r="AF141" s="9">
        <f>AE141*AD141*U141</f>
        <v>481800.0000000001</v>
      </c>
      <c r="AG141" s="26">
        <f>ROUND(AF141+AC141,0)</f>
        <v>481800</v>
      </c>
    </row>
    <row r="142" spans="1:33" ht="19.5" customHeight="1">
      <c r="A142" s="1">
        <f>COUNTIF($H$13:H142,H142)</f>
        <v>11</v>
      </c>
      <c r="B142" s="2" t="s">
        <v>525</v>
      </c>
      <c r="C142" s="23" t="s">
        <v>70</v>
      </c>
      <c r="D142" s="23" t="s">
        <v>526</v>
      </c>
      <c r="E142" s="23" t="s">
        <v>1045</v>
      </c>
      <c r="F142" s="44">
        <f>IF(E142="Nam",DATEVALUE(D142),0)</f>
        <v>0</v>
      </c>
      <c r="G142" s="79">
        <f>IF(E142="Nữ",DATEVALUE(D142),0)</f>
        <v>29600</v>
      </c>
      <c r="H142" s="1">
        <v>6</v>
      </c>
      <c r="I142" s="81" t="s">
        <v>527</v>
      </c>
      <c r="J142" s="1" t="s">
        <v>77</v>
      </c>
      <c r="K142" s="1">
        <v>1</v>
      </c>
      <c r="L142" s="5">
        <v>2.34</v>
      </c>
      <c r="M142" s="6">
        <v>0</v>
      </c>
      <c r="N142" s="7">
        <v>39356</v>
      </c>
      <c r="O142" s="1" t="s">
        <v>77</v>
      </c>
      <c r="P142" s="1">
        <v>2</v>
      </c>
      <c r="Q142" s="5">
        <v>2.67</v>
      </c>
      <c r="R142" s="6">
        <v>0</v>
      </c>
      <c r="S142" s="7">
        <v>40452</v>
      </c>
      <c r="T142" s="1">
        <f>13-MONTH(S142)</f>
        <v>3</v>
      </c>
      <c r="U142" s="8">
        <f>(Q142+(Q142*R142))-(L142+(L142*M142))</f>
        <v>0.33000000000000007</v>
      </c>
      <c r="V142" s="56">
        <v>722700</v>
      </c>
      <c r="W142" s="56"/>
      <c r="X142" s="9" t="s">
        <v>958</v>
      </c>
      <c r="Y142" s="9" t="s">
        <v>958</v>
      </c>
      <c r="Z142" s="9">
        <f>U142*T142*730000*28.5%</f>
        <v>205969.50000000003</v>
      </c>
      <c r="AA142" s="9">
        <f>IF(MONTH(S142)&gt;=5,0,T142-8)</f>
        <v>0</v>
      </c>
      <c r="AB142" s="9">
        <v>650000</v>
      </c>
      <c r="AC142" s="26">
        <f>U142*AA142*AB142</f>
        <v>0</v>
      </c>
      <c r="AD142" s="9">
        <f>IF(AA142=0,T142,T142-AA142)</f>
        <v>3</v>
      </c>
      <c r="AE142" s="9">
        <v>730000</v>
      </c>
      <c r="AF142" s="9">
        <f>AE142*AD142*U142</f>
        <v>722700.0000000001</v>
      </c>
      <c r="AG142" s="26">
        <f>ROUND(AF142+AC142,0)</f>
        <v>722700</v>
      </c>
    </row>
    <row r="143" spans="1:33" ht="19.5" customHeight="1">
      <c r="A143" s="1">
        <f>COUNTIF($H$13:H143,H143)</f>
        <v>12</v>
      </c>
      <c r="B143" s="2" t="s">
        <v>849</v>
      </c>
      <c r="C143" s="23" t="s">
        <v>141</v>
      </c>
      <c r="D143" s="23" t="s">
        <v>889</v>
      </c>
      <c r="E143" s="23" t="s">
        <v>110</v>
      </c>
      <c r="F143" s="44">
        <f>IF(E143="Nam",DATEVALUE(D143),0)</f>
        <v>28405</v>
      </c>
      <c r="G143" s="79">
        <f>IF(E143="Nữ",DATEVALUE(D143),0)</f>
        <v>0</v>
      </c>
      <c r="H143" s="1">
        <v>6</v>
      </c>
      <c r="I143" s="81" t="s">
        <v>527</v>
      </c>
      <c r="J143" s="1" t="s">
        <v>77</v>
      </c>
      <c r="K143" s="1">
        <v>3</v>
      </c>
      <c r="L143" s="5">
        <v>3</v>
      </c>
      <c r="M143" s="6">
        <v>0</v>
      </c>
      <c r="N143" s="7">
        <v>39569</v>
      </c>
      <c r="O143" s="1" t="s">
        <v>77</v>
      </c>
      <c r="P143" s="1">
        <v>4</v>
      </c>
      <c r="Q143" s="5">
        <v>3.33</v>
      </c>
      <c r="R143" s="6">
        <v>0</v>
      </c>
      <c r="S143" s="7">
        <v>40299</v>
      </c>
      <c r="T143" s="1">
        <f>13-MONTH(S143)</f>
        <v>8</v>
      </c>
      <c r="U143" s="8">
        <f>(Q143+(Q143*R143))-(L143+(L143*M143))</f>
        <v>0.33000000000000007</v>
      </c>
      <c r="V143" s="56">
        <v>1927200</v>
      </c>
      <c r="W143" s="56"/>
      <c r="X143" s="9" t="s">
        <v>958</v>
      </c>
      <c r="Y143" s="9" t="s">
        <v>958</v>
      </c>
      <c r="Z143" s="9">
        <f>U143*T143*730000*28.5%</f>
        <v>549252.0000000001</v>
      </c>
      <c r="AA143" s="9">
        <f>IF(MONTH(S143)&gt;=5,0,T143-8)</f>
        <v>0</v>
      </c>
      <c r="AB143" s="9">
        <v>650000</v>
      </c>
      <c r="AC143" s="26">
        <f>U143*AA143*AB143</f>
        <v>0</v>
      </c>
      <c r="AD143" s="9">
        <f>IF(AA143=0,T143,T143-AA143)</f>
        <v>8</v>
      </c>
      <c r="AE143" s="9">
        <v>730000</v>
      </c>
      <c r="AF143" s="9">
        <f>AE143*AD143*U143</f>
        <v>1927200.0000000005</v>
      </c>
      <c r="AG143" s="26">
        <f>ROUND(AF143+AC143,0)</f>
        <v>1927200</v>
      </c>
    </row>
    <row r="144" spans="1:33" ht="19.5" customHeight="1">
      <c r="A144" s="1">
        <f>COUNTIF($H$13:H144,H144)</f>
        <v>1</v>
      </c>
      <c r="B144" s="2" t="s">
        <v>295</v>
      </c>
      <c r="C144" s="23" t="s">
        <v>532</v>
      </c>
      <c r="D144" s="23" t="s">
        <v>533</v>
      </c>
      <c r="E144" s="23" t="s">
        <v>110</v>
      </c>
      <c r="F144" s="44">
        <f>IF(E144="Nam",DATEVALUE(D144),0)</f>
        <v>27129</v>
      </c>
      <c r="G144" s="79">
        <f>IF(E144="Nữ",DATEVALUE(D144),0)</f>
        <v>0</v>
      </c>
      <c r="H144" s="1">
        <v>7</v>
      </c>
      <c r="I144" s="81" t="s">
        <v>312</v>
      </c>
      <c r="J144" s="1" t="s">
        <v>77</v>
      </c>
      <c r="K144" s="1">
        <v>2</v>
      </c>
      <c r="L144" s="5">
        <v>2.67</v>
      </c>
      <c r="M144" s="6">
        <v>0</v>
      </c>
      <c r="N144" s="7">
        <v>39326</v>
      </c>
      <c r="O144" s="1" t="s">
        <v>77</v>
      </c>
      <c r="P144" s="1">
        <v>3</v>
      </c>
      <c r="Q144" s="5">
        <v>3</v>
      </c>
      <c r="R144" s="6">
        <v>0</v>
      </c>
      <c r="S144" s="7">
        <v>40422</v>
      </c>
      <c r="T144" s="1">
        <f>13-MONTH(S144)</f>
        <v>4</v>
      </c>
      <c r="U144" s="8">
        <f>(Q144+(Q144*R144))-(L144+(L144*M144))</f>
        <v>0.33000000000000007</v>
      </c>
      <c r="V144" s="56">
        <v>963600</v>
      </c>
      <c r="W144" s="56"/>
      <c r="X144" s="9" t="s">
        <v>1022</v>
      </c>
      <c r="Y144" s="9" t="s">
        <v>920</v>
      </c>
      <c r="Z144" s="9">
        <f>U144*T144*730000*28.5%</f>
        <v>274626.00000000006</v>
      </c>
      <c r="AA144" s="9">
        <f>IF(MONTH(S144)&gt;=5,0,T144-8)</f>
        <v>0</v>
      </c>
      <c r="AB144" s="9">
        <v>650000</v>
      </c>
      <c r="AC144" s="26">
        <f>U144*AA144*AB144</f>
        <v>0</v>
      </c>
      <c r="AD144" s="9">
        <f>IF(AA144=0,T144,T144-AA144)</f>
        <v>4</v>
      </c>
      <c r="AE144" s="9">
        <v>730000</v>
      </c>
      <c r="AF144" s="9">
        <f>AE144*AD144*U144</f>
        <v>963600.0000000002</v>
      </c>
      <c r="AG144" s="26">
        <f>ROUND(AF144+AC144,0)</f>
        <v>963600</v>
      </c>
    </row>
    <row r="145" spans="1:33" ht="19.5" customHeight="1">
      <c r="A145" s="1">
        <f>COUNTIF($H$13:H145,H145)</f>
        <v>2</v>
      </c>
      <c r="B145" s="2" t="s">
        <v>170</v>
      </c>
      <c r="C145" s="23" t="s">
        <v>228</v>
      </c>
      <c r="D145" s="23" t="s">
        <v>528</v>
      </c>
      <c r="E145" s="23" t="s">
        <v>110</v>
      </c>
      <c r="F145" s="44">
        <f>IF(E145="Nam",DATEVALUE(D145),0)</f>
        <v>28361</v>
      </c>
      <c r="G145" s="79">
        <f>IF(E145="Nữ",DATEVALUE(D145),0)</f>
        <v>0</v>
      </c>
      <c r="H145" s="1">
        <v>7</v>
      </c>
      <c r="I145" s="81" t="s">
        <v>312</v>
      </c>
      <c r="J145" s="1" t="s">
        <v>77</v>
      </c>
      <c r="K145" s="1">
        <v>3</v>
      </c>
      <c r="L145" s="5">
        <v>3</v>
      </c>
      <c r="M145" s="6">
        <v>0</v>
      </c>
      <c r="N145" s="7">
        <v>39203</v>
      </c>
      <c r="O145" s="1" t="s">
        <v>77</v>
      </c>
      <c r="P145" s="1">
        <v>4</v>
      </c>
      <c r="Q145" s="5">
        <v>3.33</v>
      </c>
      <c r="R145" s="6">
        <v>0</v>
      </c>
      <c r="S145" s="7">
        <v>40299</v>
      </c>
      <c r="T145" s="1">
        <f>13-MONTH(S145)</f>
        <v>8</v>
      </c>
      <c r="U145" s="8">
        <f>(Q145+(Q145*R145))-(L145+(L145*M145))</f>
        <v>0.33000000000000007</v>
      </c>
      <c r="V145" s="56">
        <v>1927200</v>
      </c>
      <c r="W145" s="56"/>
      <c r="X145" s="9" t="s">
        <v>920</v>
      </c>
      <c r="Y145" s="9" t="s">
        <v>920</v>
      </c>
      <c r="Z145" s="9">
        <f>U145*T145*730000*28.5%</f>
        <v>549252.0000000001</v>
      </c>
      <c r="AA145" s="9">
        <f>IF(MONTH(S145)&gt;=5,0,T145-8)</f>
        <v>0</v>
      </c>
      <c r="AB145" s="9">
        <v>650000</v>
      </c>
      <c r="AC145" s="26">
        <f>U145*AA145*AB145</f>
        <v>0</v>
      </c>
      <c r="AD145" s="9">
        <f>IF(AA145=0,T145,T145-AA145)</f>
        <v>8</v>
      </c>
      <c r="AE145" s="9">
        <v>730000</v>
      </c>
      <c r="AF145" s="9">
        <f>AE145*AD145*U145</f>
        <v>1927200.0000000005</v>
      </c>
      <c r="AG145" s="26">
        <f>ROUND(AF145+AC145,0)</f>
        <v>1927200</v>
      </c>
    </row>
    <row r="146" spans="1:33" ht="19.5" customHeight="1">
      <c r="A146" s="1">
        <f>COUNTIF($H$13:H146,H146)</f>
        <v>3</v>
      </c>
      <c r="B146" s="2" t="s">
        <v>530</v>
      </c>
      <c r="C146" s="3" t="s">
        <v>219</v>
      </c>
      <c r="D146" s="3" t="s">
        <v>531</v>
      </c>
      <c r="E146" s="3" t="s">
        <v>1045</v>
      </c>
      <c r="F146" s="44">
        <f>IF(E146="Nam",DATEVALUE(D146),0)</f>
        <v>0</v>
      </c>
      <c r="G146" s="79">
        <f>IF(E146="Nữ",DATEVALUE(D146),0)</f>
        <v>27687</v>
      </c>
      <c r="H146" s="1">
        <v>7</v>
      </c>
      <c r="I146" s="81" t="s">
        <v>312</v>
      </c>
      <c r="J146" s="1" t="s">
        <v>77</v>
      </c>
      <c r="K146" s="1">
        <v>4</v>
      </c>
      <c r="L146" s="5">
        <v>3.33</v>
      </c>
      <c r="M146" s="6">
        <v>0</v>
      </c>
      <c r="N146" s="7">
        <v>39203</v>
      </c>
      <c r="O146" s="1" t="s">
        <v>77</v>
      </c>
      <c r="P146" s="1">
        <v>5</v>
      </c>
      <c r="Q146" s="5">
        <v>3.66</v>
      </c>
      <c r="R146" s="6">
        <v>0</v>
      </c>
      <c r="S146" s="7">
        <v>40299</v>
      </c>
      <c r="T146" s="1">
        <f>13-MONTH(S146)</f>
        <v>8</v>
      </c>
      <c r="U146" s="8">
        <f>(Q146+(Q146*R146))-(L146+(L146*M146))</f>
        <v>0.33000000000000007</v>
      </c>
      <c r="V146" s="56">
        <v>1927200</v>
      </c>
      <c r="W146" s="56"/>
      <c r="X146" s="9" t="s">
        <v>920</v>
      </c>
      <c r="Y146" s="9" t="s">
        <v>920</v>
      </c>
      <c r="Z146" s="9">
        <f>U146*T146*730000*28.5%</f>
        <v>549252.0000000001</v>
      </c>
      <c r="AA146" s="9">
        <f>IF(MONTH(S146)&gt;=5,0,T146-8)</f>
        <v>0</v>
      </c>
      <c r="AB146" s="9">
        <v>650000</v>
      </c>
      <c r="AC146" s="26">
        <f>U146*AA146*AB146</f>
        <v>0</v>
      </c>
      <c r="AD146" s="9">
        <f>IF(AA146=0,T146,T146-AA146)</f>
        <v>8</v>
      </c>
      <c r="AE146" s="9">
        <v>730000</v>
      </c>
      <c r="AF146" s="9">
        <f>AE146*AD146*U146</f>
        <v>1927200.0000000005</v>
      </c>
      <c r="AG146" s="26">
        <f>ROUND(AF146+AC146,0)</f>
        <v>1927200</v>
      </c>
    </row>
    <row r="147" spans="1:33" ht="19.5" customHeight="1">
      <c r="A147" s="1">
        <f>COUNTIF($H$13:H147,H147)</f>
        <v>4</v>
      </c>
      <c r="B147" s="2" t="s">
        <v>534</v>
      </c>
      <c r="C147" s="3" t="s">
        <v>115</v>
      </c>
      <c r="D147" s="3" t="s">
        <v>535</v>
      </c>
      <c r="E147" s="3" t="s">
        <v>1045</v>
      </c>
      <c r="F147" s="44">
        <f>IF(E147="Nam",DATEVALUE(D147),0)</f>
        <v>0</v>
      </c>
      <c r="G147" s="79">
        <f>IF(E147="Nữ",DATEVALUE(D147),0)</f>
        <v>29901</v>
      </c>
      <c r="H147" s="1">
        <v>7</v>
      </c>
      <c r="I147" s="82" t="s">
        <v>307</v>
      </c>
      <c r="J147" s="1" t="s">
        <v>77</v>
      </c>
      <c r="K147" s="1">
        <v>2</v>
      </c>
      <c r="L147" s="5">
        <v>2.67</v>
      </c>
      <c r="M147" s="6">
        <v>0</v>
      </c>
      <c r="N147" s="7">
        <v>39114</v>
      </c>
      <c r="O147" s="1" t="s">
        <v>77</v>
      </c>
      <c r="P147" s="1">
        <v>3</v>
      </c>
      <c r="Q147" s="5">
        <v>3</v>
      </c>
      <c r="R147" s="6">
        <v>0</v>
      </c>
      <c r="S147" s="7">
        <v>40210</v>
      </c>
      <c r="T147" s="1">
        <f>13-MONTH(S147)</f>
        <v>11</v>
      </c>
      <c r="U147" s="8">
        <f>(Q147+(Q147*R147))-(L147+(L147*M147))</f>
        <v>0.33000000000000007</v>
      </c>
      <c r="V147" s="56">
        <v>2570700</v>
      </c>
      <c r="W147" s="56"/>
      <c r="X147" s="9" t="s">
        <v>946</v>
      </c>
      <c r="Y147" s="9" t="s">
        <v>946</v>
      </c>
      <c r="Z147" s="9">
        <f>U147*T147*730000*28.5%</f>
        <v>755221.5000000001</v>
      </c>
      <c r="AA147" s="9">
        <f>IF(MONTH(S147)&gt;=5,0,T147-8)</f>
        <v>3</v>
      </c>
      <c r="AB147" s="9">
        <v>650000</v>
      </c>
      <c r="AC147" s="26">
        <f>U147*AA147*AB147</f>
        <v>643500.0000000001</v>
      </c>
      <c r="AD147" s="9">
        <f>IF(AA147=0,T147,T147-AA147)</f>
        <v>8</v>
      </c>
      <c r="AE147" s="9">
        <v>730000</v>
      </c>
      <c r="AF147" s="9">
        <f>AE147*AD147*U147</f>
        <v>1927200.0000000005</v>
      </c>
      <c r="AG147" s="26">
        <f>ROUND(AF147+AC147,0)</f>
        <v>2570700</v>
      </c>
    </row>
    <row r="148" spans="1:33" ht="19.5" customHeight="1">
      <c r="A148" s="1">
        <f>COUNTIF($H$13:H148,H148)</f>
        <v>5</v>
      </c>
      <c r="B148" s="2" t="s">
        <v>263</v>
      </c>
      <c r="C148" s="3" t="s">
        <v>264</v>
      </c>
      <c r="D148" s="3" t="s">
        <v>538</v>
      </c>
      <c r="E148" s="3" t="s">
        <v>110</v>
      </c>
      <c r="F148" s="44">
        <f>IF(E148="Nam",DATEVALUE(D148),0)</f>
        <v>19243</v>
      </c>
      <c r="G148" s="79">
        <f>IF(E148="Nữ",DATEVALUE(D148),0)</f>
        <v>0</v>
      </c>
      <c r="H148" s="1">
        <v>7</v>
      </c>
      <c r="I148" s="81" t="s">
        <v>19</v>
      </c>
      <c r="J148" s="1" t="s">
        <v>77</v>
      </c>
      <c r="K148" s="1">
        <v>9</v>
      </c>
      <c r="L148" s="5">
        <v>4.98</v>
      </c>
      <c r="M148" s="6">
        <v>0.07</v>
      </c>
      <c r="N148" s="7">
        <v>40057</v>
      </c>
      <c r="O148" s="1" t="s">
        <v>77</v>
      </c>
      <c r="P148" s="1">
        <v>9</v>
      </c>
      <c r="Q148" s="5">
        <v>4.98</v>
      </c>
      <c r="R148" s="6">
        <v>0.08</v>
      </c>
      <c r="S148" s="7">
        <v>40422</v>
      </c>
      <c r="T148" s="1">
        <f>13-MONTH(S148)</f>
        <v>4</v>
      </c>
      <c r="U148" s="8">
        <f>(Q148+(Q148*R148))-(L148+(L148*M148))</f>
        <v>0.0497999999999994</v>
      </c>
      <c r="V148" s="56">
        <v>145416</v>
      </c>
      <c r="W148" s="56"/>
      <c r="X148" s="9" t="s">
        <v>981</v>
      </c>
      <c r="Y148" s="9" t="s">
        <v>981</v>
      </c>
      <c r="Z148" s="9">
        <f>U148*T148*730000*28.5%</f>
        <v>41443.559999999496</v>
      </c>
      <c r="AA148" s="9">
        <f>IF(MONTH(S148)&gt;=5,0,T148-8)</f>
        <v>0</v>
      </c>
      <c r="AB148" s="9">
        <v>650000</v>
      </c>
      <c r="AC148" s="26">
        <f>U148*AA148*AB148</f>
        <v>0</v>
      </c>
      <c r="AD148" s="9">
        <f>IF(AA148=0,T148,T148-AA148)</f>
        <v>4</v>
      </c>
      <c r="AE148" s="9">
        <v>730000</v>
      </c>
      <c r="AF148" s="9">
        <f>AE148*AD148*U148</f>
        <v>145415.99999999825</v>
      </c>
      <c r="AG148" s="26">
        <f>ROUND(AF148+AC148,0)</f>
        <v>145416</v>
      </c>
    </row>
    <row r="149" spans="1:33" ht="19.5" customHeight="1">
      <c r="A149" s="1">
        <f>COUNTIF($H$13:H149,H149)</f>
        <v>6</v>
      </c>
      <c r="B149" s="2" t="s">
        <v>197</v>
      </c>
      <c r="C149" s="23" t="s">
        <v>198</v>
      </c>
      <c r="D149" s="23" t="s">
        <v>537</v>
      </c>
      <c r="E149" s="23" t="s">
        <v>110</v>
      </c>
      <c r="F149" s="44">
        <f>IF(E149="Nam",DATEVALUE(D149),0)</f>
        <v>18967</v>
      </c>
      <c r="G149" s="79">
        <f>IF(E149="Nữ",DATEVALUE(D149),0)</f>
        <v>0</v>
      </c>
      <c r="H149" s="1">
        <v>7</v>
      </c>
      <c r="I149" s="81" t="s">
        <v>19</v>
      </c>
      <c r="J149" s="1" t="s">
        <v>77</v>
      </c>
      <c r="K149" s="1">
        <v>9</v>
      </c>
      <c r="L149" s="5">
        <v>4.98</v>
      </c>
      <c r="M149" s="6">
        <v>0.09</v>
      </c>
      <c r="N149" s="7">
        <v>40057</v>
      </c>
      <c r="O149" s="1" t="s">
        <v>77</v>
      </c>
      <c r="P149" s="1">
        <v>9</v>
      </c>
      <c r="Q149" s="5">
        <v>4.98</v>
      </c>
      <c r="R149" s="6">
        <v>0.1</v>
      </c>
      <c r="S149" s="7">
        <v>40422</v>
      </c>
      <c r="T149" s="1">
        <f>13-MONTH(S149)</f>
        <v>4</v>
      </c>
      <c r="U149" s="8">
        <f>(Q149+(Q149*R149))-(L149+(L149*M149))</f>
        <v>0.04980000000000029</v>
      </c>
      <c r="V149" s="56">
        <v>145416</v>
      </c>
      <c r="W149" s="56"/>
      <c r="X149" s="9" t="s">
        <v>981</v>
      </c>
      <c r="Y149" s="9" t="s">
        <v>981</v>
      </c>
      <c r="Z149" s="9">
        <f>U149*T149*730000*28.5%</f>
        <v>41443.56000000024</v>
      </c>
      <c r="AA149" s="9">
        <f>IF(MONTH(S149)&gt;=5,0,T149-8)</f>
        <v>0</v>
      </c>
      <c r="AB149" s="9">
        <v>650000</v>
      </c>
      <c r="AC149" s="26">
        <f>U149*AA149*AB149</f>
        <v>0</v>
      </c>
      <c r="AD149" s="9">
        <f>IF(AA149=0,T149,T149-AA149)</f>
        <v>4</v>
      </c>
      <c r="AE149" s="9">
        <v>730000</v>
      </c>
      <c r="AF149" s="9">
        <f>AE149*AD149*U149</f>
        <v>145416.00000000084</v>
      </c>
      <c r="AG149" s="26">
        <f>ROUND(AF149+AC149,0)</f>
        <v>145416</v>
      </c>
    </row>
    <row r="150" spans="1:33" ht="19.5" customHeight="1">
      <c r="A150" s="1">
        <f>COUNTIF($H$13:H150,H150)</f>
        <v>1</v>
      </c>
      <c r="B150" s="2" t="s">
        <v>194</v>
      </c>
      <c r="C150" s="3" t="s">
        <v>174</v>
      </c>
      <c r="D150" s="3" t="s">
        <v>540</v>
      </c>
      <c r="E150" s="3" t="s">
        <v>110</v>
      </c>
      <c r="F150" s="44">
        <f>IF(E150="Nam",DATEVALUE(D150),0)</f>
        <v>28850</v>
      </c>
      <c r="G150" s="79">
        <f>IF(E150="Nữ",DATEVALUE(D150),0)</f>
        <v>0</v>
      </c>
      <c r="H150" s="1">
        <v>8</v>
      </c>
      <c r="I150" s="81" t="s">
        <v>304</v>
      </c>
      <c r="J150" s="1" t="s">
        <v>75</v>
      </c>
      <c r="K150" s="1">
        <v>2</v>
      </c>
      <c r="L150" s="5">
        <v>2.06</v>
      </c>
      <c r="M150" s="6">
        <v>0</v>
      </c>
      <c r="N150" s="7">
        <v>39630</v>
      </c>
      <c r="O150" s="1" t="s">
        <v>75</v>
      </c>
      <c r="P150" s="1">
        <v>3</v>
      </c>
      <c r="Q150" s="5">
        <v>2.26</v>
      </c>
      <c r="R150" s="6">
        <v>0</v>
      </c>
      <c r="S150" s="7">
        <v>40360</v>
      </c>
      <c r="T150" s="1">
        <f>13-MONTH(S150)</f>
        <v>6</v>
      </c>
      <c r="U150" s="8">
        <f>(Q150+(Q150*R150))-(L150+(L150*M150))</f>
        <v>0.19999999999999973</v>
      </c>
      <c r="V150" s="56">
        <v>876000</v>
      </c>
      <c r="W150" s="56"/>
      <c r="X150" s="9" t="s">
        <v>1016</v>
      </c>
      <c r="Y150" s="9" t="s">
        <v>1000</v>
      </c>
      <c r="Z150" s="9">
        <f>U150*T150*730000*28.5%</f>
        <v>249659.99999999965</v>
      </c>
      <c r="AA150" s="9">
        <f>IF(MONTH(S150)&gt;=5,0,T150-8)</f>
        <v>0</v>
      </c>
      <c r="AB150" s="9">
        <v>650000</v>
      </c>
      <c r="AC150" s="26">
        <f>U150*AA150*AB150</f>
        <v>0</v>
      </c>
      <c r="AD150" s="9">
        <f>IF(AA150=0,T150,T150-AA150)</f>
        <v>6</v>
      </c>
      <c r="AE150" s="9">
        <v>730000</v>
      </c>
      <c r="AF150" s="9">
        <f>AE150*AD150*U150</f>
        <v>875999.9999999988</v>
      </c>
      <c r="AG150" s="26">
        <f>ROUND(AF150+AC150,0)</f>
        <v>876000</v>
      </c>
    </row>
    <row r="151" spans="1:33" ht="19.5" customHeight="1">
      <c r="A151" s="1">
        <f>COUNTIF($H$13:H151,H151)</f>
        <v>2</v>
      </c>
      <c r="B151" s="2" t="s">
        <v>542</v>
      </c>
      <c r="C151" s="3" t="s">
        <v>230</v>
      </c>
      <c r="D151" s="3" t="s">
        <v>543</v>
      </c>
      <c r="E151" s="3" t="s">
        <v>1045</v>
      </c>
      <c r="F151" s="44">
        <f>IF(E151="Nam",DATEVALUE(D151),0)</f>
        <v>0</v>
      </c>
      <c r="G151" s="79">
        <f>IF(E151="Nữ",DATEVALUE(D151),0)</f>
        <v>30927</v>
      </c>
      <c r="H151" s="1">
        <v>8</v>
      </c>
      <c r="I151" s="81" t="s">
        <v>304</v>
      </c>
      <c r="J151" s="1" t="s">
        <v>77</v>
      </c>
      <c r="K151" s="1">
        <v>1</v>
      </c>
      <c r="L151" s="5">
        <v>2.34</v>
      </c>
      <c r="M151" s="6">
        <v>0</v>
      </c>
      <c r="N151" s="7">
        <v>39356</v>
      </c>
      <c r="O151" s="1" t="s">
        <v>77</v>
      </c>
      <c r="P151" s="1">
        <v>2</v>
      </c>
      <c r="Q151" s="5">
        <v>2.67</v>
      </c>
      <c r="R151" s="6">
        <v>0</v>
      </c>
      <c r="S151" s="7">
        <v>40452</v>
      </c>
      <c r="T151" s="1">
        <f>13-MONTH(S151)</f>
        <v>3</v>
      </c>
      <c r="U151" s="8">
        <f>(Q151+(Q151*R151))-(L151+(L151*M151))</f>
        <v>0.33000000000000007</v>
      </c>
      <c r="V151" s="56">
        <v>722700</v>
      </c>
      <c r="W151" s="56"/>
      <c r="X151" s="9" t="s">
        <v>1000</v>
      </c>
      <c r="Y151" s="9" t="s">
        <v>1000</v>
      </c>
      <c r="Z151" s="9">
        <f>U151*T151*730000*28.5%</f>
        <v>205969.50000000003</v>
      </c>
      <c r="AA151" s="9">
        <f>IF(MONTH(S151)&gt;=5,0,T151-8)</f>
        <v>0</v>
      </c>
      <c r="AB151" s="9">
        <v>650000</v>
      </c>
      <c r="AC151" s="26">
        <f>U151*AA151*AB151</f>
        <v>0</v>
      </c>
      <c r="AD151" s="9">
        <f>IF(AA151=0,T151,T151-AA151)</f>
        <v>3</v>
      </c>
      <c r="AE151" s="9">
        <v>730000</v>
      </c>
      <c r="AF151" s="9">
        <f>AE151*AD151*U151</f>
        <v>722700.0000000001</v>
      </c>
      <c r="AG151" s="26">
        <f>ROUND(AF151+AC151,0)</f>
        <v>722700</v>
      </c>
    </row>
    <row r="152" spans="1:33" ht="19.5" customHeight="1">
      <c r="A152" s="1">
        <f>COUNTIF($H$13:H152,H152)</f>
        <v>3</v>
      </c>
      <c r="B152" s="2" t="s">
        <v>147</v>
      </c>
      <c r="C152" s="3" t="s">
        <v>225</v>
      </c>
      <c r="D152" s="3" t="s">
        <v>541</v>
      </c>
      <c r="E152" s="3" t="s">
        <v>110</v>
      </c>
      <c r="F152" s="44">
        <f>IF(E152="Nam",DATEVALUE(D152),0)</f>
        <v>28595</v>
      </c>
      <c r="G152" s="79">
        <f>IF(E152="Nữ",DATEVALUE(D152),0)</f>
        <v>0</v>
      </c>
      <c r="H152" s="1">
        <v>8</v>
      </c>
      <c r="I152" s="81" t="s">
        <v>304</v>
      </c>
      <c r="J152" s="1" t="s">
        <v>77</v>
      </c>
      <c r="K152" s="1">
        <v>2</v>
      </c>
      <c r="L152" s="5">
        <v>2.67</v>
      </c>
      <c r="M152" s="6">
        <v>0</v>
      </c>
      <c r="N152" s="7">
        <v>39326</v>
      </c>
      <c r="O152" s="1" t="s">
        <v>77</v>
      </c>
      <c r="P152" s="1">
        <v>3</v>
      </c>
      <c r="Q152" s="5">
        <v>3</v>
      </c>
      <c r="R152" s="6">
        <v>0</v>
      </c>
      <c r="S152" s="7">
        <v>40422</v>
      </c>
      <c r="T152" s="1">
        <f>13-MONTH(S152)</f>
        <v>4</v>
      </c>
      <c r="U152" s="8">
        <f>(Q152+(Q152*R152))-(L152+(L152*M152))</f>
        <v>0.33000000000000007</v>
      </c>
      <c r="V152" s="56">
        <v>963600</v>
      </c>
      <c r="W152" s="56"/>
      <c r="X152" s="9" t="s">
        <v>1000</v>
      </c>
      <c r="Y152" s="9" t="s">
        <v>1000</v>
      </c>
      <c r="Z152" s="9">
        <f>U152*T152*730000*28.5%</f>
        <v>274626.00000000006</v>
      </c>
      <c r="AA152" s="9">
        <f>IF(MONTH(S152)&gt;=5,0,T152-8)</f>
        <v>0</v>
      </c>
      <c r="AB152" s="9">
        <v>650000</v>
      </c>
      <c r="AC152" s="26">
        <f>U152*AA152*AB152</f>
        <v>0</v>
      </c>
      <c r="AD152" s="9">
        <f>IF(AA152=0,T152,T152-AA152)</f>
        <v>4</v>
      </c>
      <c r="AE152" s="9">
        <v>730000</v>
      </c>
      <c r="AF152" s="9">
        <f>AE152*AD152*U152</f>
        <v>963600.0000000002</v>
      </c>
      <c r="AG152" s="26">
        <f>ROUND(AF152+AC152,0)</f>
        <v>963600</v>
      </c>
    </row>
    <row r="153" spans="1:33" ht="19.5" customHeight="1">
      <c r="A153" s="1">
        <f>COUNTIF($H$13:H153,H153)</f>
        <v>4</v>
      </c>
      <c r="B153" s="2" t="s">
        <v>406</v>
      </c>
      <c r="C153" s="3" t="s">
        <v>73</v>
      </c>
      <c r="D153" s="3" t="s">
        <v>539</v>
      </c>
      <c r="E153" s="3" t="s">
        <v>110</v>
      </c>
      <c r="F153" s="44">
        <f>IF(E153="Nam",DATEVALUE(D153),0)</f>
        <v>28686</v>
      </c>
      <c r="G153" s="79">
        <f>IF(E153="Nữ",DATEVALUE(D153),0)</f>
        <v>0</v>
      </c>
      <c r="H153" s="1">
        <v>8</v>
      </c>
      <c r="I153" s="81" t="s">
        <v>304</v>
      </c>
      <c r="J153" s="1" t="s">
        <v>77</v>
      </c>
      <c r="K153" s="1">
        <v>3</v>
      </c>
      <c r="L153" s="5">
        <v>3</v>
      </c>
      <c r="M153" s="6">
        <v>0</v>
      </c>
      <c r="N153" s="7">
        <v>39203</v>
      </c>
      <c r="O153" s="1" t="s">
        <v>77</v>
      </c>
      <c r="P153" s="1">
        <v>4</v>
      </c>
      <c r="Q153" s="5">
        <v>3.33</v>
      </c>
      <c r="R153" s="6">
        <v>0</v>
      </c>
      <c r="S153" s="7">
        <v>40299</v>
      </c>
      <c r="T153" s="1">
        <f>13-MONTH(S153)</f>
        <v>8</v>
      </c>
      <c r="U153" s="8">
        <f>(Q153+(Q153*R153))-(L153+(L153*M153))</f>
        <v>0.33000000000000007</v>
      </c>
      <c r="V153" s="56">
        <v>1927200</v>
      </c>
      <c r="W153" s="56"/>
      <c r="X153" s="9" t="s">
        <v>1000</v>
      </c>
      <c r="Y153" s="9" t="s">
        <v>1000</v>
      </c>
      <c r="Z153" s="9">
        <f>U153*T153*730000*28.5%</f>
        <v>549252.0000000001</v>
      </c>
      <c r="AA153" s="9">
        <f>IF(MONTH(S153)&gt;=5,0,T153-8)</f>
        <v>0</v>
      </c>
      <c r="AB153" s="9">
        <v>650000</v>
      </c>
      <c r="AC153" s="26">
        <f>U153*AA153*AB153</f>
        <v>0</v>
      </c>
      <c r="AD153" s="9">
        <f>IF(AA153=0,T153,T153-AA153)</f>
        <v>8</v>
      </c>
      <c r="AE153" s="9">
        <v>730000</v>
      </c>
      <c r="AF153" s="9">
        <f>AE153*AD153*U153</f>
        <v>1927200.0000000005</v>
      </c>
      <c r="AG153" s="26">
        <f>ROUND(AF153+AC153,0)</f>
        <v>1927200</v>
      </c>
    </row>
    <row r="154" spans="1:33" ht="19.5" customHeight="1">
      <c r="A154" s="1">
        <f>COUNTIF($H$13:H154,H154)</f>
        <v>5</v>
      </c>
      <c r="B154" s="2" t="s">
        <v>282</v>
      </c>
      <c r="C154" s="23" t="s">
        <v>283</v>
      </c>
      <c r="D154" s="23" t="s">
        <v>487</v>
      </c>
      <c r="E154" s="23" t="s">
        <v>1045</v>
      </c>
      <c r="F154" s="44">
        <f>IF(E154="Nam",DATEVALUE(D154),0)</f>
        <v>0</v>
      </c>
      <c r="G154" s="79">
        <f>IF(E154="Nữ",DATEVALUE(D154),0)</f>
        <v>30277</v>
      </c>
      <c r="H154" s="1">
        <v>8</v>
      </c>
      <c r="I154" s="82" t="s">
        <v>305</v>
      </c>
      <c r="J154" s="1" t="s">
        <v>75</v>
      </c>
      <c r="K154" s="1">
        <v>3</v>
      </c>
      <c r="L154" s="5">
        <v>2.26</v>
      </c>
      <c r="M154" s="6">
        <v>0</v>
      </c>
      <c r="N154" s="7">
        <v>39722</v>
      </c>
      <c r="O154" s="1" t="s">
        <v>75</v>
      </c>
      <c r="P154" s="1">
        <v>4</v>
      </c>
      <c r="Q154" s="5">
        <v>2.46</v>
      </c>
      <c r="R154" s="6">
        <v>0</v>
      </c>
      <c r="S154" s="7">
        <v>40452</v>
      </c>
      <c r="T154" s="1">
        <f>13-MONTH(S154)</f>
        <v>3</v>
      </c>
      <c r="U154" s="8">
        <f>(Q154+(Q154*R154))-(L154+(L154*M154))</f>
        <v>0.20000000000000018</v>
      </c>
      <c r="V154" s="56">
        <v>438000</v>
      </c>
      <c r="W154" s="56"/>
      <c r="X154" s="9" t="s">
        <v>1016</v>
      </c>
      <c r="Y154" s="9" t="s">
        <v>915</v>
      </c>
      <c r="Z154" s="9">
        <f>U154*T154*730000*28.5%</f>
        <v>124830.0000000001</v>
      </c>
      <c r="AA154" s="9">
        <f>IF(MONTH(S154)&gt;=5,0,T154-8)</f>
        <v>0</v>
      </c>
      <c r="AB154" s="9">
        <v>650000</v>
      </c>
      <c r="AC154" s="26">
        <f>U154*AA154*AB154</f>
        <v>0</v>
      </c>
      <c r="AD154" s="9">
        <f>IF(AA154=0,T154,T154-AA154)</f>
        <v>3</v>
      </c>
      <c r="AE154" s="9">
        <v>730000</v>
      </c>
      <c r="AF154" s="9">
        <f>AE154*AD154*U154</f>
        <v>438000.0000000004</v>
      </c>
      <c r="AG154" s="26">
        <f>ROUND(AF154+AC154,0)</f>
        <v>438000</v>
      </c>
    </row>
    <row r="155" spans="1:33" ht="19.5" customHeight="1">
      <c r="A155" s="1">
        <f>COUNTIF($H$13:H155,H155)</f>
        <v>6</v>
      </c>
      <c r="B155" s="2" t="s">
        <v>548</v>
      </c>
      <c r="C155" s="3" t="s">
        <v>192</v>
      </c>
      <c r="D155" s="3" t="s">
        <v>462</v>
      </c>
      <c r="E155" s="3" t="s">
        <v>1045</v>
      </c>
      <c r="F155" s="44">
        <f>IF(E155="Nam",DATEVALUE(D155),0)</f>
        <v>0</v>
      </c>
      <c r="G155" s="79">
        <f>IF(E155="Nữ",DATEVALUE(D155),0)</f>
        <v>30551</v>
      </c>
      <c r="H155" s="1">
        <v>8</v>
      </c>
      <c r="I155" s="81" t="s">
        <v>305</v>
      </c>
      <c r="J155" s="1" t="s">
        <v>77</v>
      </c>
      <c r="K155" s="1">
        <v>1</v>
      </c>
      <c r="L155" s="5">
        <v>2.34</v>
      </c>
      <c r="M155" s="6">
        <v>0</v>
      </c>
      <c r="N155" s="7">
        <v>39356</v>
      </c>
      <c r="O155" s="1" t="s">
        <v>77</v>
      </c>
      <c r="P155" s="1">
        <v>2</v>
      </c>
      <c r="Q155" s="5">
        <v>2.67</v>
      </c>
      <c r="R155" s="6">
        <v>0</v>
      </c>
      <c r="S155" s="7">
        <v>40452</v>
      </c>
      <c r="T155" s="1">
        <f>13-MONTH(S155)</f>
        <v>3</v>
      </c>
      <c r="U155" s="8">
        <f>(Q155+(Q155*R155))-(L155+(L155*M155))</f>
        <v>0.33000000000000007</v>
      </c>
      <c r="V155" s="56">
        <v>722700</v>
      </c>
      <c r="W155" s="56"/>
      <c r="X155" s="9" t="s">
        <v>915</v>
      </c>
      <c r="Y155" s="9" t="s">
        <v>915</v>
      </c>
      <c r="Z155" s="9">
        <f>U155*T155*730000*28.5%</f>
        <v>205969.50000000003</v>
      </c>
      <c r="AA155" s="9">
        <f>IF(MONTH(S155)&gt;=5,0,T155-8)</f>
        <v>0</v>
      </c>
      <c r="AB155" s="9">
        <v>650000</v>
      </c>
      <c r="AC155" s="26">
        <f>U155*AA155*AB155</f>
        <v>0</v>
      </c>
      <c r="AD155" s="9">
        <f>IF(AA155=0,T155,T155-AA155)</f>
        <v>3</v>
      </c>
      <c r="AE155" s="9">
        <v>730000</v>
      </c>
      <c r="AF155" s="9">
        <f>AE155*AD155*U155</f>
        <v>722700.0000000001</v>
      </c>
      <c r="AG155" s="26">
        <f>ROUND(AF155+AC155,0)</f>
        <v>722700</v>
      </c>
    </row>
    <row r="156" spans="1:33" ht="19.5" customHeight="1">
      <c r="A156" s="1">
        <f>COUNTIF($H$13:H156,H156)</f>
        <v>7</v>
      </c>
      <c r="B156" s="2" t="s">
        <v>287</v>
      </c>
      <c r="C156" s="23" t="s">
        <v>143</v>
      </c>
      <c r="D156" s="23" t="s">
        <v>547</v>
      </c>
      <c r="E156" s="23" t="s">
        <v>1045</v>
      </c>
      <c r="F156" s="44">
        <f>IF(E156="Nam",DATEVALUE(D156),0)</f>
        <v>0</v>
      </c>
      <c r="G156" s="79">
        <f>IF(E156="Nữ",DATEVALUE(D156),0)</f>
        <v>28815</v>
      </c>
      <c r="H156" s="1">
        <v>8</v>
      </c>
      <c r="I156" s="81" t="s">
        <v>305</v>
      </c>
      <c r="J156" s="1" t="s">
        <v>77</v>
      </c>
      <c r="K156" s="1">
        <v>2</v>
      </c>
      <c r="L156" s="5">
        <v>2.67</v>
      </c>
      <c r="M156" s="6">
        <v>0</v>
      </c>
      <c r="N156" s="7">
        <v>39326</v>
      </c>
      <c r="O156" s="1" t="s">
        <v>77</v>
      </c>
      <c r="P156" s="1">
        <v>3</v>
      </c>
      <c r="Q156" s="5">
        <v>3</v>
      </c>
      <c r="R156" s="6">
        <v>0</v>
      </c>
      <c r="S156" s="7">
        <v>40422</v>
      </c>
      <c r="T156" s="1">
        <f>13-MONTH(S156)</f>
        <v>4</v>
      </c>
      <c r="U156" s="8">
        <f>(Q156+(Q156*R156))-(L156+(L156*M156))</f>
        <v>0.33000000000000007</v>
      </c>
      <c r="V156" s="56">
        <v>963600</v>
      </c>
      <c r="W156" s="56"/>
      <c r="X156" s="9" t="s">
        <v>915</v>
      </c>
      <c r="Y156" s="9" t="s">
        <v>915</v>
      </c>
      <c r="Z156" s="9">
        <f>U156*T156*730000*28.5%</f>
        <v>274626.00000000006</v>
      </c>
      <c r="AA156" s="9">
        <f>IF(MONTH(S156)&gt;=5,0,T156-8)</f>
        <v>0</v>
      </c>
      <c r="AB156" s="9">
        <v>650000</v>
      </c>
      <c r="AC156" s="26">
        <f>U156*AA156*AB156</f>
        <v>0</v>
      </c>
      <c r="AD156" s="9">
        <f>IF(AA156=0,T156,T156-AA156)</f>
        <v>4</v>
      </c>
      <c r="AE156" s="9">
        <v>730000</v>
      </c>
      <c r="AF156" s="9">
        <f>AE156*AD156*U156</f>
        <v>963600.0000000002</v>
      </c>
      <c r="AG156" s="26">
        <f>ROUND(AF156+AC156,0)</f>
        <v>963600</v>
      </c>
    </row>
    <row r="157" spans="1:33" ht="19.5" customHeight="1">
      <c r="A157" s="1">
        <f>COUNTIF($H$13:H157,H157)</f>
        <v>8</v>
      </c>
      <c r="B157" s="2" t="s">
        <v>298</v>
      </c>
      <c r="C157" s="23" t="s">
        <v>837</v>
      </c>
      <c r="D157" s="23" t="s">
        <v>531</v>
      </c>
      <c r="E157" s="23" t="s">
        <v>110</v>
      </c>
      <c r="F157" s="44">
        <f>IF(E157="Nam",DATEVALUE(D157),0)</f>
        <v>27687</v>
      </c>
      <c r="G157" s="79">
        <f>IF(E157="Nữ",DATEVALUE(D157),0)</f>
        <v>0</v>
      </c>
      <c r="H157" s="1">
        <v>8</v>
      </c>
      <c r="I157" s="81" t="s">
        <v>305</v>
      </c>
      <c r="J157" s="1" t="s">
        <v>77</v>
      </c>
      <c r="K157" s="1">
        <v>3</v>
      </c>
      <c r="L157" s="5">
        <v>3</v>
      </c>
      <c r="M157" s="6">
        <v>0</v>
      </c>
      <c r="N157" s="7">
        <v>39569</v>
      </c>
      <c r="O157" s="1" t="s">
        <v>77</v>
      </c>
      <c r="P157" s="1">
        <v>4</v>
      </c>
      <c r="Q157" s="5">
        <v>3.33</v>
      </c>
      <c r="R157" s="6">
        <v>0</v>
      </c>
      <c r="S157" s="7">
        <v>40299</v>
      </c>
      <c r="T157" s="1">
        <f>13-MONTH(S157)</f>
        <v>8</v>
      </c>
      <c r="U157" s="8">
        <f>(Q157+(Q157*R157))-(L157+(L157*M157))</f>
        <v>0.33000000000000007</v>
      </c>
      <c r="V157" s="56">
        <v>1927200</v>
      </c>
      <c r="W157" s="56"/>
      <c r="X157" s="9" t="s">
        <v>915</v>
      </c>
      <c r="Y157" s="9" t="s">
        <v>915</v>
      </c>
      <c r="Z157" s="9">
        <f>U157*T157*730000*28.5%</f>
        <v>549252.0000000001</v>
      </c>
      <c r="AA157" s="9">
        <f>IF(MONTH(S157)&gt;=5,0,T157-8)</f>
        <v>0</v>
      </c>
      <c r="AB157" s="9">
        <v>650000</v>
      </c>
      <c r="AC157" s="26">
        <f>U157*AA157*AB157</f>
        <v>0</v>
      </c>
      <c r="AD157" s="9">
        <f>IF(AA157=0,T157,T157-AA157)</f>
        <v>8</v>
      </c>
      <c r="AE157" s="9">
        <v>730000</v>
      </c>
      <c r="AF157" s="9">
        <f>AE157*AD157*U157</f>
        <v>1927200.0000000005</v>
      </c>
      <c r="AG157" s="26">
        <f>ROUND(AF157+AC157,0)</f>
        <v>1927200</v>
      </c>
    </row>
    <row r="158" spans="1:33" ht="19.5" customHeight="1">
      <c r="A158" s="1">
        <f>COUNTIF($H$13:H158,H158)</f>
        <v>9</v>
      </c>
      <c r="B158" s="2" t="s">
        <v>272</v>
      </c>
      <c r="C158" s="3" t="s">
        <v>153</v>
      </c>
      <c r="D158" s="3" t="s">
        <v>549</v>
      </c>
      <c r="E158" s="3" t="s">
        <v>1045</v>
      </c>
      <c r="F158" s="44">
        <f>IF(E158="Nam",DATEVALUE(D158),0)</f>
        <v>0</v>
      </c>
      <c r="G158" s="79">
        <f>IF(E158="Nữ",DATEVALUE(D158),0)</f>
        <v>22354</v>
      </c>
      <c r="H158" s="1">
        <v>8</v>
      </c>
      <c r="I158" s="82" t="s">
        <v>305</v>
      </c>
      <c r="J158" s="1" t="s">
        <v>79</v>
      </c>
      <c r="K158" s="1">
        <v>12</v>
      </c>
      <c r="L158" s="5">
        <v>3.63</v>
      </c>
      <c r="M158" s="6">
        <v>0.1</v>
      </c>
      <c r="N158" s="7">
        <v>40148</v>
      </c>
      <c r="O158" s="1" t="s">
        <v>79</v>
      </c>
      <c r="P158" s="1">
        <v>12</v>
      </c>
      <c r="Q158" s="5">
        <v>3.63</v>
      </c>
      <c r="R158" s="6">
        <v>0.11</v>
      </c>
      <c r="S158" s="7">
        <v>40513</v>
      </c>
      <c r="T158" s="1">
        <f>13-MONTH(S158)</f>
        <v>1</v>
      </c>
      <c r="U158" s="8">
        <f>(Q158+(Q158*R158))-(L158+(L158*M158))</f>
        <v>0.03630000000000022</v>
      </c>
      <c r="V158" s="56">
        <v>26499</v>
      </c>
      <c r="W158" s="56"/>
      <c r="X158" s="9" t="s">
        <v>915</v>
      </c>
      <c r="Y158" s="9" t="s">
        <v>915</v>
      </c>
      <c r="Z158" s="9">
        <f>U158*T158*730000*28.5%</f>
        <v>7552.215000000045</v>
      </c>
      <c r="AA158" s="9">
        <f>IF(MONTH(S158)&gt;=5,0,T158-8)</f>
        <v>0</v>
      </c>
      <c r="AB158" s="9">
        <v>650000</v>
      </c>
      <c r="AC158" s="26">
        <f>U158*AA158*AB158</f>
        <v>0</v>
      </c>
      <c r="AD158" s="9">
        <f>IF(AA158=0,T158,T158-AA158)</f>
        <v>1</v>
      </c>
      <c r="AE158" s="9">
        <v>730000</v>
      </c>
      <c r="AF158" s="9">
        <f>AE158*AD158*U158</f>
        <v>26499.00000000016</v>
      </c>
      <c r="AG158" s="26">
        <f>ROUND(AF158+AC158,0)</f>
        <v>26499</v>
      </c>
    </row>
    <row r="159" spans="1:33" ht="19.5" customHeight="1">
      <c r="A159" s="1">
        <f>COUNTIF($H$13:H159,H159)</f>
        <v>10</v>
      </c>
      <c r="B159" s="2" t="s">
        <v>550</v>
      </c>
      <c r="C159" s="3" t="s">
        <v>100</v>
      </c>
      <c r="D159" s="3" t="s">
        <v>551</v>
      </c>
      <c r="E159" s="3" t="s">
        <v>1045</v>
      </c>
      <c r="F159" s="44">
        <f>IF(E159="Nam",DATEVALUE(D159),0)</f>
        <v>0</v>
      </c>
      <c r="G159" s="79">
        <f>IF(E159="Nữ",DATEVALUE(D159),0)</f>
        <v>29856</v>
      </c>
      <c r="H159" s="1">
        <v>8</v>
      </c>
      <c r="I159" s="81" t="s">
        <v>27</v>
      </c>
      <c r="J159" s="1" t="s">
        <v>75</v>
      </c>
      <c r="K159" s="1">
        <v>1</v>
      </c>
      <c r="L159" s="5">
        <v>1.86</v>
      </c>
      <c r="M159" s="6">
        <v>0</v>
      </c>
      <c r="N159" s="7">
        <v>39479</v>
      </c>
      <c r="O159" s="1" t="s">
        <v>75</v>
      </c>
      <c r="P159" s="1">
        <v>2</v>
      </c>
      <c r="Q159" s="5">
        <v>2.06</v>
      </c>
      <c r="R159" s="6">
        <v>0</v>
      </c>
      <c r="S159" s="7">
        <v>40210</v>
      </c>
      <c r="T159" s="1">
        <f>13-MONTH(S159)</f>
        <v>11</v>
      </c>
      <c r="U159" s="8">
        <f>(Q159+(Q159*R159))-(L159+(L159*M159))</f>
        <v>0.19999999999999996</v>
      </c>
      <c r="V159" s="56">
        <v>1558000</v>
      </c>
      <c r="W159" s="56"/>
      <c r="X159" s="9" t="s">
        <v>1016</v>
      </c>
      <c r="Y159" s="9" t="s">
        <v>990</v>
      </c>
      <c r="Z159" s="9">
        <f>U159*T159*730000*28.5%</f>
        <v>457709.9999999998</v>
      </c>
      <c r="AA159" s="9">
        <f>IF(MONTH(S159)&gt;=5,0,T159-8)</f>
        <v>3</v>
      </c>
      <c r="AB159" s="9">
        <v>650000</v>
      </c>
      <c r="AC159" s="26">
        <f>U159*AA159*AB159</f>
        <v>389999.99999999994</v>
      </c>
      <c r="AD159" s="9">
        <f>IF(AA159=0,T159,T159-AA159)</f>
        <v>8</v>
      </c>
      <c r="AE159" s="9">
        <v>730000</v>
      </c>
      <c r="AF159" s="9">
        <f>AE159*AD159*U159</f>
        <v>1167999.9999999998</v>
      </c>
      <c r="AG159" s="26">
        <f>ROUND(AF159+AC159,0)</f>
        <v>1558000</v>
      </c>
    </row>
    <row r="160" spans="1:33" ht="19.5" customHeight="1">
      <c r="A160" s="1">
        <f>COUNTIF($H$13:H160,H160)</f>
        <v>11</v>
      </c>
      <c r="B160" s="41" t="s">
        <v>553</v>
      </c>
      <c r="C160" s="3" t="s">
        <v>554</v>
      </c>
      <c r="D160" s="3" t="s">
        <v>555</v>
      </c>
      <c r="E160" s="3" t="s">
        <v>110</v>
      </c>
      <c r="F160" s="44">
        <f>IF(E160="Nam",DATEVALUE(D160),0)</f>
        <v>19729</v>
      </c>
      <c r="G160" s="79">
        <f>IF(E160="Nữ",DATEVALUE(D160),0)</f>
        <v>0</v>
      </c>
      <c r="H160" s="1">
        <v>8</v>
      </c>
      <c r="I160" s="81" t="s">
        <v>27</v>
      </c>
      <c r="J160" s="1" t="s">
        <v>85</v>
      </c>
      <c r="K160" s="1">
        <v>5</v>
      </c>
      <c r="L160" s="5">
        <v>5.76</v>
      </c>
      <c r="M160" s="6">
        <v>0</v>
      </c>
      <c r="N160" s="7">
        <v>39326</v>
      </c>
      <c r="O160" s="1" t="s">
        <v>85</v>
      </c>
      <c r="P160" s="1">
        <v>6</v>
      </c>
      <c r="Q160" s="5">
        <v>6.1</v>
      </c>
      <c r="R160" s="6">
        <v>0</v>
      </c>
      <c r="S160" s="7">
        <v>40422</v>
      </c>
      <c r="T160" s="1">
        <f>13-MONTH(S160)</f>
        <v>4</v>
      </c>
      <c r="U160" s="8">
        <f>(Q160+(Q160*R160))-(L160+(L160*M160))</f>
        <v>0.33999999999999986</v>
      </c>
      <c r="V160" s="56">
        <v>992800</v>
      </c>
      <c r="W160" s="56"/>
      <c r="X160" s="9" t="s">
        <v>990</v>
      </c>
      <c r="Y160" s="9" t="s">
        <v>990</v>
      </c>
      <c r="Z160" s="9">
        <f>U160*T160*730000*28.5%</f>
        <v>282947.9999999998</v>
      </c>
      <c r="AA160" s="9">
        <f>IF(MONTH(S160)&gt;=5,0,T160-8)</f>
        <v>0</v>
      </c>
      <c r="AB160" s="9">
        <v>650000</v>
      </c>
      <c r="AC160" s="26">
        <f>U160*AA160*AB160</f>
        <v>0</v>
      </c>
      <c r="AD160" s="9">
        <f>IF(AA160=0,T160,T160-AA160)</f>
        <v>4</v>
      </c>
      <c r="AE160" s="9">
        <v>730000</v>
      </c>
      <c r="AF160" s="9">
        <f>AE160*AD160*U160</f>
        <v>992799.9999999995</v>
      </c>
      <c r="AG160" s="26">
        <f>ROUND(AF160+AC160,0)</f>
        <v>992800</v>
      </c>
    </row>
    <row r="161" spans="1:33" ht="19.5" customHeight="1">
      <c r="A161" s="1">
        <f>COUNTIF($H$13:H161,H161)</f>
        <v>12</v>
      </c>
      <c r="B161" s="2" t="s">
        <v>299</v>
      </c>
      <c r="C161" s="23" t="s">
        <v>99</v>
      </c>
      <c r="D161" s="23" t="s">
        <v>557</v>
      </c>
      <c r="E161" s="23" t="s">
        <v>1045</v>
      </c>
      <c r="F161" s="44">
        <f>IF(E161="Nam",DATEVALUE(D161),0)</f>
        <v>0</v>
      </c>
      <c r="G161" s="79">
        <f>IF(E161="Nữ",DATEVALUE(D161),0)</f>
        <v>30710</v>
      </c>
      <c r="H161" s="1">
        <v>8</v>
      </c>
      <c r="I161" s="81" t="s">
        <v>27</v>
      </c>
      <c r="J161" s="1" t="s">
        <v>77</v>
      </c>
      <c r="K161" s="1">
        <v>1</v>
      </c>
      <c r="L161" s="5">
        <v>2.34</v>
      </c>
      <c r="M161" s="6">
        <v>0</v>
      </c>
      <c r="N161" s="7">
        <v>39356</v>
      </c>
      <c r="O161" s="1" t="s">
        <v>77</v>
      </c>
      <c r="P161" s="1">
        <v>2</v>
      </c>
      <c r="Q161" s="5">
        <v>2.67</v>
      </c>
      <c r="R161" s="6">
        <v>0</v>
      </c>
      <c r="S161" s="7">
        <v>40452</v>
      </c>
      <c r="T161" s="1">
        <f>13-MONTH(S161)</f>
        <v>3</v>
      </c>
      <c r="U161" s="8">
        <f>(Q161+(Q161*R161))-(L161+(L161*M161))</f>
        <v>0.33000000000000007</v>
      </c>
      <c r="V161" s="56">
        <v>722700</v>
      </c>
      <c r="W161" s="56"/>
      <c r="X161" s="9" t="s">
        <v>990</v>
      </c>
      <c r="Y161" s="9" t="s">
        <v>990</v>
      </c>
      <c r="Z161" s="9">
        <f>U161*T161*730000*28.5%</f>
        <v>205969.50000000003</v>
      </c>
      <c r="AA161" s="9">
        <f>IF(MONTH(S161)&gt;=5,0,T161-8)</f>
        <v>0</v>
      </c>
      <c r="AB161" s="9">
        <v>650000</v>
      </c>
      <c r="AC161" s="26">
        <f>U161*AA161*AB161</f>
        <v>0</v>
      </c>
      <c r="AD161" s="9">
        <f>IF(AA161=0,T161,T161-AA161)</f>
        <v>3</v>
      </c>
      <c r="AE161" s="9">
        <v>730000</v>
      </c>
      <c r="AF161" s="9">
        <f>AE161*AD161*U161</f>
        <v>722700.0000000001</v>
      </c>
      <c r="AG161" s="26">
        <f>ROUND(AF161+AC161,0)</f>
        <v>722700</v>
      </c>
    </row>
    <row r="162" spans="1:33" ht="19.5" customHeight="1">
      <c r="A162" s="1">
        <f>COUNTIF($H$13:H162,H162)</f>
        <v>13</v>
      </c>
      <c r="B162" s="2" t="s">
        <v>258</v>
      </c>
      <c r="C162" s="3" t="s">
        <v>92</v>
      </c>
      <c r="D162" s="3" t="s">
        <v>556</v>
      </c>
      <c r="E162" s="3" t="s">
        <v>1045</v>
      </c>
      <c r="F162" s="44">
        <f>IF(E162="Nam",DATEVALUE(D162),0)</f>
        <v>0</v>
      </c>
      <c r="G162" s="79">
        <f>IF(E162="Nữ",DATEVALUE(D162),0)</f>
        <v>28106</v>
      </c>
      <c r="H162" s="1">
        <v>8</v>
      </c>
      <c r="I162" s="81" t="s">
        <v>27</v>
      </c>
      <c r="J162" s="1" t="s">
        <v>77</v>
      </c>
      <c r="K162" s="1">
        <v>3</v>
      </c>
      <c r="L162" s="5">
        <v>3</v>
      </c>
      <c r="M162" s="6">
        <v>0</v>
      </c>
      <c r="N162" s="7">
        <v>39326</v>
      </c>
      <c r="O162" s="1" t="s">
        <v>77</v>
      </c>
      <c r="P162" s="1">
        <v>4</v>
      </c>
      <c r="Q162" s="5">
        <v>3.33</v>
      </c>
      <c r="R162" s="6">
        <v>0</v>
      </c>
      <c r="S162" s="7">
        <v>40422</v>
      </c>
      <c r="T162" s="1">
        <f>13-MONTH(S162)</f>
        <v>4</v>
      </c>
      <c r="U162" s="8">
        <f>(Q162+(Q162*R162))-(L162+(L162*M162))</f>
        <v>0.33000000000000007</v>
      </c>
      <c r="V162" s="56">
        <v>963600</v>
      </c>
      <c r="W162" s="56"/>
      <c r="X162" s="9" t="s">
        <v>990</v>
      </c>
      <c r="Y162" s="9" t="s">
        <v>990</v>
      </c>
      <c r="Z162" s="9">
        <f>U162*T162*730000*28.5%</f>
        <v>274626.00000000006</v>
      </c>
      <c r="AA162" s="9">
        <f>IF(MONTH(S162)&gt;=5,0,T162-8)</f>
        <v>0</v>
      </c>
      <c r="AB162" s="9">
        <v>650000</v>
      </c>
      <c r="AC162" s="26">
        <f>U162*AA162*AB162</f>
        <v>0</v>
      </c>
      <c r="AD162" s="9">
        <f>IF(AA162=0,T162,T162-AA162)</f>
        <v>4</v>
      </c>
      <c r="AE162" s="9">
        <v>730000</v>
      </c>
      <c r="AF162" s="9">
        <f>AE162*AD162*U162</f>
        <v>963600.0000000002</v>
      </c>
      <c r="AG162" s="26">
        <f>ROUND(AF162+AC162,0)</f>
        <v>963600</v>
      </c>
    </row>
    <row r="163" spans="1:33" ht="19.5" customHeight="1">
      <c r="A163" s="1">
        <f>COUNTIF($H$13:H163,H163)</f>
        <v>14</v>
      </c>
      <c r="B163" s="2" t="s">
        <v>202</v>
      </c>
      <c r="C163" s="3" t="s">
        <v>246</v>
      </c>
      <c r="D163" s="3" t="s">
        <v>552</v>
      </c>
      <c r="E163" s="3" t="s">
        <v>110</v>
      </c>
      <c r="F163" s="44">
        <f>IF(E163="Nam",DATEVALUE(D163),0)</f>
        <v>21461</v>
      </c>
      <c r="G163" s="79">
        <f>IF(E163="Nữ",DATEVALUE(D163),0)</f>
        <v>0</v>
      </c>
      <c r="H163" s="1">
        <v>8</v>
      </c>
      <c r="I163" s="81" t="s">
        <v>27</v>
      </c>
      <c r="J163" s="1" t="s">
        <v>79</v>
      </c>
      <c r="K163" s="1">
        <v>12</v>
      </c>
      <c r="L163" s="5">
        <v>3.63</v>
      </c>
      <c r="M163" s="6">
        <v>0.1</v>
      </c>
      <c r="N163" s="7">
        <v>40057</v>
      </c>
      <c r="O163" s="1" t="s">
        <v>79</v>
      </c>
      <c r="P163" s="1">
        <v>12</v>
      </c>
      <c r="Q163" s="5">
        <v>3.63</v>
      </c>
      <c r="R163" s="6">
        <v>0.11</v>
      </c>
      <c r="S163" s="7">
        <v>40422</v>
      </c>
      <c r="T163" s="1">
        <f>13-MONTH(S163)</f>
        <v>4</v>
      </c>
      <c r="U163" s="8">
        <f>(Q163+(Q163*R163))-(L163+(L163*M163))</f>
        <v>0.03630000000000022</v>
      </c>
      <c r="V163" s="56">
        <v>105996</v>
      </c>
      <c r="W163" s="56"/>
      <c r="X163" s="9" t="s">
        <v>990</v>
      </c>
      <c r="Y163" s="9" t="s">
        <v>990</v>
      </c>
      <c r="Z163" s="9">
        <f>U163*T163*730000*28.5%</f>
        <v>30208.86000000018</v>
      </c>
      <c r="AA163" s="9">
        <f>IF(MONTH(S163)&gt;=5,0,T163-8)</f>
        <v>0</v>
      </c>
      <c r="AB163" s="9">
        <v>650000</v>
      </c>
      <c r="AC163" s="26">
        <f>U163*AA163*AB163</f>
        <v>0</v>
      </c>
      <c r="AD163" s="9">
        <f>IF(AA163=0,T163,T163-AA163)</f>
        <v>4</v>
      </c>
      <c r="AE163" s="9">
        <v>730000</v>
      </c>
      <c r="AF163" s="9">
        <f>AE163*AD163*U163</f>
        <v>105996.00000000064</v>
      </c>
      <c r="AG163" s="26">
        <f>ROUND(AF163+AC163,0)</f>
        <v>105996</v>
      </c>
    </row>
    <row r="164" spans="1:33" ht="19.5" customHeight="1">
      <c r="A164" s="1">
        <f>COUNTIF($H$13:H164,H164)</f>
        <v>15</v>
      </c>
      <c r="B164" s="2" t="s">
        <v>136</v>
      </c>
      <c r="C164" s="23" t="s">
        <v>141</v>
      </c>
      <c r="D164" s="23" t="s">
        <v>558</v>
      </c>
      <c r="E164" s="23" t="s">
        <v>110</v>
      </c>
      <c r="F164" s="44">
        <f>IF(E164="Nam",DATEVALUE(D164),0)</f>
        <v>30373</v>
      </c>
      <c r="G164" s="79">
        <f>IF(E164="Nữ",DATEVALUE(D164),0)</f>
        <v>0</v>
      </c>
      <c r="H164" s="1">
        <v>8</v>
      </c>
      <c r="I164" s="81" t="s">
        <v>559</v>
      </c>
      <c r="J164" s="1" t="s">
        <v>75</v>
      </c>
      <c r="K164" s="1">
        <v>1</v>
      </c>
      <c r="L164" s="5">
        <v>1.86</v>
      </c>
      <c r="M164" s="6">
        <v>0</v>
      </c>
      <c r="N164" s="7">
        <v>39479</v>
      </c>
      <c r="O164" s="1" t="s">
        <v>75</v>
      </c>
      <c r="P164" s="1">
        <v>2</v>
      </c>
      <c r="Q164" s="5">
        <v>2.06</v>
      </c>
      <c r="R164" s="6">
        <v>0</v>
      </c>
      <c r="S164" s="7">
        <v>40210</v>
      </c>
      <c r="T164" s="1">
        <f>13-MONTH(S164)</f>
        <v>11</v>
      </c>
      <c r="U164" s="8">
        <f>(Q164+(Q164*R164))-(L164+(L164*M164))</f>
        <v>0.19999999999999996</v>
      </c>
      <c r="V164" s="56">
        <v>1558000</v>
      </c>
      <c r="W164" s="56"/>
      <c r="X164" s="9" t="s">
        <v>1016</v>
      </c>
      <c r="Y164" s="9" t="s">
        <v>952</v>
      </c>
      <c r="Z164" s="9">
        <f>U164*T164*730000*28.5%</f>
        <v>457709.9999999998</v>
      </c>
      <c r="AA164" s="9">
        <f>IF(MONTH(S164)&gt;=5,0,T164-8)</f>
        <v>3</v>
      </c>
      <c r="AB164" s="9">
        <v>650000</v>
      </c>
      <c r="AC164" s="26">
        <f>U164*AA164*AB164</f>
        <v>389999.99999999994</v>
      </c>
      <c r="AD164" s="9">
        <f>IF(AA164=0,T164,T164-AA164)</f>
        <v>8</v>
      </c>
      <c r="AE164" s="9">
        <v>730000</v>
      </c>
      <c r="AF164" s="9">
        <f>AE164*AD164*U164</f>
        <v>1167999.9999999998</v>
      </c>
      <c r="AG164" s="26">
        <f>ROUND(AF164+AC164,0)</f>
        <v>1558000</v>
      </c>
    </row>
    <row r="165" spans="1:33" ht="19.5" customHeight="1">
      <c r="A165" s="1">
        <f>COUNTIF($H$13:H165,H165)</f>
        <v>16</v>
      </c>
      <c r="B165" s="2" t="s">
        <v>845</v>
      </c>
      <c r="C165" s="23" t="s">
        <v>88</v>
      </c>
      <c r="D165" s="23" t="s">
        <v>882</v>
      </c>
      <c r="E165" s="23" t="s">
        <v>1045</v>
      </c>
      <c r="F165" s="44">
        <f>IF(E165="Nam",DATEVALUE(D165),0)</f>
        <v>0</v>
      </c>
      <c r="G165" s="79">
        <f>IF(E165="Nữ",DATEVALUE(D165),0)</f>
        <v>26327</v>
      </c>
      <c r="H165" s="1">
        <v>8</v>
      </c>
      <c r="I165" s="81" t="s">
        <v>559</v>
      </c>
      <c r="J165" s="1" t="s">
        <v>77</v>
      </c>
      <c r="K165" s="1">
        <v>5</v>
      </c>
      <c r="L165" s="5">
        <v>3.66</v>
      </c>
      <c r="M165" s="6">
        <v>0</v>
      </c>
      <c r="N165" s="7">
        <v>39569</v>
      </c>
      <c r="O165" s="1" t="s">
        <v>77</v>
      </c>
      <c r="P165" s="1">
        <v>6</v>
      </c>
      <c r="Q165" s="5">
        <v>3.99</v>
      </c>
      <c r="R165" s="6">
        <v>0</v>
      </c>
      <c r="S165" s="7">
        <v>40299</v>
      </c>
      <c r="T165" s="1">
        <f>13-MONTH(S165)</f>
        <v>8</v>
      </c>
      <c r="U165" s="8">
        <f>(Q165+(Q165*R165))-(L165+(L165*M165))</f>
        <v>0.33000000000000007</v>
      </c>
      <c r="V165" s="56">
        <v>1927200</v>
      </c>
      <c r="W165" s="56"/>
      <c r="X165" s="9" t="s">
        <v>952</v>
      </c>
      <c r="Y165" s="9" t="s">
        <v>952</v>
      </c>
      <c r="Z165" s="9">
        <f>U165*T165*730000*28.5%</f>
        <v>549252.0000000001</v>
      </c>
      <c r="AA165" s="9">
        <f>IF(MONTH(S165)&gt;=5,0,T165-8)</f>
        <v>0</v>
      </c>
      <c r="AB165" s="9">
        <v>650000</v>
      </c>
      <c r="AC165" s="26">
        <f>U165*AA165*AB165</f>
        <v>0</v>
      </c>
      <c r="AD165" s="9">
        <f>IF(AA165=0,T165,T165-AA165)</f>
        <v>8</v>
      </c>
      <c r="AE165" s="9">
        <v>730000</v>
      </c>
      <c r="AF165" s="9">
        <f>AE165*AD165*U165</f>
        <v>1927200.0000000005</v>
      </c>
      <c r="AG165" s="26">
        <f>ROUND(AF165+AC165,0)</f>
        <v>1927200</v>
      </c>
    </row>
    <row r="166" spans="1:33" ht="19.5" customHeight="1">
      <c r="A166" s="1">
        <f>COUNTIF($H$13:H166,H166)</f>
        <v>1</v>
      </c>
      <c r="B166" s="2" t="s">
        <v>237</v>
      </c>
      <c r="C166" s="3" t="s">
        <v>137</v>
      </c>
      <c r="D166" s="3" t="s">
        <v>893</v>
      </c>
      <c r="E166" s="3" t="s">
        <v>110</v>
      </c>
      <c r="F166" s="44">
        <f>IF(E166="Nam",DATEVALUE(D166),0)</f>
        <v>22658</v>
      </c>
      <c r="G166" s="79">
        <f>IF(E166="Nữ",DATEVALUE(D166),0)</f>
        <v>0</v>
      </c>
      <c r="H166" s="1">
        <v>9</v>
      </c>
      <c r="I166" s="81" t="s">
        <v>30</v>
      </c>
      <c r="J166" s="1" t="s">
        <v>84</v>
      </c>
      <c r="K166" s="1">
        <v>7</v>
      </c>
      <c r="L166" s="5">
        <v>4.32</v>
      </c>
      <c r="M166" s="6">
        <v>0</v>
      </c>
      <c r="N166" s="7">
        <v>39783</v>
      </c>
      <c r="O166" s="1" t="s">
        <v>84</v>
      </c>
      <c r="P166" s="1">
        <v>8</v>
      </c>
      <c r="Q166" s="5">
        <v>4.65</v>
      </c>
      <c r="R166" s="6">
        <v>0</v>
      </c>
      <c r="S166" s="7">
        <v>40513</v>
      </c>
      <c r="T166" s="1">
        <f>13-MONTH(S166)</f>
        <v>1</v>
      </c>
      <c r="U166" s="8">
        <f>(Q166+(Q166*R166))-(L166+(L166*M166))</f>
        <v>0.33000000000000007</v>
      </c>
      <c r="V166" s="56">
        <v>240900</v>
      </c>
      <c r="W166" s="56"/>
      <c r="X166" s="9" t="s">
        <v>961</v>
      </c>
      <c r="Y166" s="9" t="s">
        <v>961</v>
      </c>
      <c r="Z166" s="9">
        <f>U166*T166*730000*28.5%</f>
        <v>68656.50000000001</v>
      </c>
      <c r="AA166" s="9">
        <f>IF(MONTH(S166)&gt;=5,0,T166-8)</f>
        <v>0</v>
      </c>
      <c r="AB166" s="9">
        <v>650000</v>
      </c>
      <c r="AC166" s="26">
        <f>U166*AA166*AB166</f>
        <v>0</v>
      </c>
      <c r="AD166" s="9">
        <f>IF(AA166=0,T166,T166-AA166)</f>
        <v>1</v>
      </c>
      <c r="AE166" s="9">
        <v>730000</v>
      </c>
      <c r="AF166" s="9">
        <f>AE166*AD166*U166</f>
        <v>240900.00000000006</v>
      </c>
      <c r="AG166" s="26">
        <f>ROUND(AF166+AC166,0)</f>
        <v>240900</v>
      </c>
    </row>
    <row r="167" spans="1:33" ht="19.5" customHeight="1">
      <c r="A167" s="1">
        <f>COUNTIF($H$13:H167,H167)</f>
        <v>2</v>
      </c>
      <c r="B167" s="2" t="s">
        <v>260</v>
      </c>
      <c r="C167" s="3" t="s">
        <v>130</v>
      </c>
      <c r="D167" s="3" t="s">
        <v>560</v>
      </c>
      <c r="E167" s="3" t="s">
        <v>110</v>
      </c>
      <c r="F167" s="44">
        <f>IF(E167="Nam",DATEVALUE(D167),0)</f>
        <v>17796</v>
      </c>
      <c r="G167" s="79">
        <f>IF(E167="Nữ",DATEVALUE(D167),0)</f>
        <v>0</v>
      </c>
      <c r="H167" s="1">
        <v>9</v>
      </c>
      <c r="I167" s="81" t="s">
        <v>30</v>
      </c>
      <c r="J167" s="1" t="s">
        <v>85</v>
      </c>
      <c r="K167" s="1">
        <v>8</v>
      </c>
      <c r="L167" s="5">
        <v>6.78</v>
      </c>
      <c r="M167" s="6">
        <v>0.05</v>
      </c>
      <c r="N167" s="7">
        <v>40148</v>
      </c>
      <c r="O167" s="1" t="s">
        <v>85</v>
      </c>
      <c r="P167" s="1">
        <v>8</v>
      </c>
      <c r="Q167" s="5">
        <v>6.78</v>
      </c>
      <c r="R167" s="6">
        <v>0.06</v>
      </c>
      <c r="S167" s="7">
        <v>40513</v>
      </c>
      <c r="T167" s="1">
        <f>13-MONTH(S167)</f>
        <v>1</v>
      </c>
      <c r="U167" s="8">
        <f>(Q167+(Q167*R167))-(L167+(L167*M167))</f>
        <v>0.0677999999999992</v>
      </c>
      <c r="V167" s="56">
        <v>49494</v>
      </c>
      <c r="W167" s="56"/>
      <c r="X167" s="9" t="s">
        <v>961</v>
      </c>
      <c r="Y167" s="9" t="s">
        <v>961</v>
      </c>
      <c r="Z167" s="9">
        <f>U167*T167*730000*28.5%</f>
        <v>14105.789999999832</v>
      </c>
      <c r="AA167" s="9">
        <f>IF(MONTH(S167)&gt;=5,0,T167-8)</f>
        <v>0</v>
      </c>
      <c r="AB167" s="9">
        <v>650000</v>
      </c>
      <c r="AC167" s="26">
        <f>U167*AA167*AB167</f>
        <v>0</v>
      </c>
      <c r="AD167" s="9">
        <f>IF(AA167=0,T167,T167-AA167)</f>
        <v>1</v>
      </c>
      <c r="AE167" s="9">
        <v>730000</v>
      </c>
      <c r="AF167" s="9">
        <f>AE167*AD167*U167</f>
        <v>49493.99999999941</v>
      </c>
      <c r="AG167" s="26">
        <f>ROUND(AF167+AC167,0)</f>
        <v>49494</v>
      </c>
    </row>
    <row r="168" spans="1:33" ht="19.5" customHeight="1">
      <c r="A168" s="1">
        <f>COUNTIF($H$13:H168,H168)</f>
        <v>3</v>
      </c>
      <c r="B168" s="2" t="s">
        <v>286</v>
      </c>
      <c r="C168" s="3" t="s">
        <v>285</v>
      </c>
      <c r="D168" s="3" t="s">
        <v>561</v>
      </c>
      <c r="E168" s="3" t="s">
        <v>1045</v>
      </c>
      <c r="F168" s="44">
        <f>IF(E168="Nam",DATEVALUE(D168),0)</f>
        <v>0</v>
      </c>
      <c r="G168" s="79">
        <f>IF(E168="Nữ",DATEVALUE(D168),0)</f>
        <v>30628</v>
      </c>
      <c r="H168" s="1">
        <v>9</v>
      </c>
      <c r="I168" s="81" t="s">
        <v>1</v>
      </c>
      <c r="J168" s="1" t="s">
        <v>75</v>
      </c>
      <c r="K168" s="1">
        <v>2</v>
      </c>
      <c r="L168" s="5">
        <v>2.06</v>
      </c>
      <c r="M168" s="6">
        <v>0</v>
      </c>
      <c r="N168" s="7">
        <v>39630</v>
      </c>
      <c r="O168" s="1" t="s">
        <v>75</v>
      </c>
      <c r="P168" s="1">
        <v>3</v>
      </c>
      <c r="Q168" s="5">
        <v>2.26</v>
      </c>
      <c r="R168" s="6">
        <v>0</v>
      </c>
      <c r="S168" s="7">
        <v>40360</v>
      </c>
      <c r="T168" s="1">
        <f>13-MONTH(S168)</f>
        <v>6</v>
      </c>
      <c r="U168" s="8">
        <f>(Q168+(Q168*R168))-(L168+(L168*M168))</f>
        <v>0.19999999999999973</v>
      </c>
      <c r="V168" s="56">
        <v>876000</v>
      </c>
      <c r="W168" s="56"/>
      <c r="X168" s="9" t="s">
        <v>968</v>
      </c>
      <c r="Y168" s="9" t="s">
        <v>945</v>
      </c>
      <c r="Z168" s="9">
        <f>U168*T168*730000*28.5%</f>
        <v>249659.99999999965</v>
      </c>
      <c r="AA168" s="9">
        <f>IF(MONTH(S168)&gt;=5,0,T168-8)</f>
        <v>0</v>
      </c>
      <c r="AB168" s="9">
        <v>650000</v>
      </c>
      <c r="AC168" s="26">
        <f>U168*AA168*AB168</f>
        <v>0</v>
      </c>
      <c r="AD168" s="9">
        <f>IF(AA168=0,T168,T168-AA168)</f>
        <v>6</v>
      </c>
      <c r="AE168" s="9">
        <v>730000</v>
      </c>
      <c r="AF168" s="9">
        <f>AE168*AD168*U168</f>
        <v>875999.9999999988</v>
      </c>
      <c r="AG168" s="26">
        <f>ROUND(AF168+AC168,0)</f>
        <v>876000</v>
      </c>
    </row>
    <row r="169" spans="1:33" ht="19.5" customHeight="1">
      <c r="A169" s="1">
        <f>COUNTIF($H$13:H169,H169)</f>
        <v>4</v>
      </c>
      <c r="B169" s="2" t="s">
        <v>562</v>
      </c>
      <c r="C169" s="23" t="s">
        <v>137</v>
      </c>
      <c r="D169" s="23" t="s">
        <v>563</v>
      </c>
      <c r="E169" s="23" t="s">
        <v>110</v>
      </c>
      <c r="F169" s="44">
        <f>IF(E169="Nam",DATEVALUE(D169),0)</f>
        <v>29173</v>
      </c>
      <c r="G169" s="79">
        <f>IF(E169="Nữ",DATEVALUE(D169),0)</f>
        <v>0</v>
      </c>
      <c r="H169" s="1">
        <v>9</v>
      </c>
      <c r="I169" s="81" t="s">
        <v>1</v>
      </c>
      <c r="J169" s="1" t="s">
        <v>77</v>
      </c>
      <c r="K169" s="1">
        <v>2</v>
      </c>
      <c r="L169" s="5">
        <v>2.67</v>
      </c>
      <c r="M169" s="6">
        <v>0</v>
      </c>
      <c r="N169" s="7">
        <v>39326</v>
      </c>
      <c r="O169" s="1" t="s">
        <v>77</v>
      </c>
      <c r="P169" s="1">
        <v>3</v>
      </c>
      <c r="Q169" s="5">
        <v>3</v>
      </c>
      <c r="R169" s="6">
        <v>0</v>
      </c>
      <c r="S169" s="7">
        <v>40422</v>
      </c>
      <c r="T169" s="1">
        <f>13-MONTH(S169)</f>
        <v>4</v>
      </c>
      <c r="U169" s="8">
        <f>(Q169+(Q169*R169))-(L169+(L169*M169))</f>
        <v>0.33000000000000007</v>
      </c>
      <c r="V169" s="56">
        <v>963600</v>
      </c>
      <c r="W169" s="56"/>
      <c r="X169" s="9" t="s">
        <v>945</v>
      </c>
      <c r="Y169" s="9" t="s">
        <v>945</v>
      </c>
      <c r="Z169" s="9">
        <f>U169*T169*730000*28.5%</f>
        <v>274626.00000000006</v>
      </c>
      <c r="AA169" s="9">
        <f>IF(MONTH(S169)&gt;=5,0,T169-8)</f>
        <v>0</v>
      </c>
      <c r="AB169" s="9">
        <v>650000</v>
      </c>
      <c r="AC169" s="26">
        <f>U169*AA169*AB169</f>
        <v>0</v>
      </c>
      <c r="AD169" s="9">
        <f>IF(AA169=0,T169,T169-AA169)</f>
        <v>4</v>
      </c>
      <c r="AE169" s="9">
        <v>730000</v>
      </c>
      <c r="AF169" s="9">
        <f>AE169*AD169*U169</f>
        <v>963600.0000000002</v>
      </c>
      <c r="AG169" s="26">
        <f>ROUND(AF169+AC169,0)</f>
        <v>963600</v>
      </c>
    </row>
    <row r="170" spans="1:33" ht="19.5" customHeight="1">
      <c r="A170" s="1">
        <f>COUNTIF($H$13:H170,H170)</f>
        <v>5</v>
      </c>
      <c r="B170" s="2" t="s">
        <v>835</v>
      </c>
      <c r="C170" s="3" t="s">
        <v>836</v>
      </c>
      <c r="D170" s="3" t="s">
        <v>873</v>
      </c>
      <c r="E170" s="3" t="s">
        <v>110</v>
      </c>
      <c r="F170" s="44">
        <f>IF(E170="Nam",DATEVALUE(D170),0)</f>
        <v>21710</v>
      </c>
      <c r="G170" s="79">
        <f>IF(E170="Nữ",DATEVALUE(D170),0)</f>
        <v>0</v>
      </c>
      <c r="H170" s="1">
        <v>9</v>
      </c>
      <c r="I170" s="81" t="s">
        <v>1</v>
      </c>
      <c r="J170" s="1" t="s">
        <v>85</v>
      </c>
      <c r="K170" s="1">
        <v>3</v>
      </c>
      <c r="L170" s="5">
        <v>5.08</v>
      </c>
      <c r="M170" s="6">
        <v>0</v>
      </c>
      <c r="N170" s="7">
        <v>39630</v>
      </c>
      <c r="O170" s="1" t="s">
        <v>85</v>
      </c>
      <c r="P170" s="1">
        <v>4</v>
      </c>
      <c r="Q170" s="5">
        <v>5.42</v>
      </c>
      <c r="R170" s="6">
        <v>0</v>
      </c>
      <c r="S170" s="7">
        <v>40360</v>
      </c>
      <c r="T170" s="1">
        <f>13-MONTH(S170)</f>
        <v>6</v>
      </c>
      <c r="U170" s="8">
        <f>(Q170+(Q170*R170))-(L170+(L170*M170))</f>
        <v>0.33999999999999986</v>
      </c>
      <c r="V170" s="56">
        <v>1489200</v>
      </c>
      <c r="W170" s="56"/>
      <c r="X170" s="9" t="s">
        <v>945</v>
      </c>
      <c r="Y170" s="9" t="s">
        <v>945</v>
      </c>
      <c r="Z170" s="9">
        <f>U170*T170*730000*28.5%</f>
        <v>424421.99999999977</v>
      </c>
      <c r="AA170" s="9">
        <f>IF(MONTH(S170)&gt;=5,0,T170-8)</f>
        <v>0</v>
      </c>
      <c r="AB170" s="9">
        <v>650000</v>
      </c>
      <c r="AC170" s="26">
        <f>U170*AA170*AB170</f>
        <v>0</v>
      </c>
      <c r="AD170" s="9">
        <f>IF(AA170=0,T170,T170-AA170)</f>
        <v>6</v>
      </c>
      <c r="AE170" s="9">
        <v>730000</v>
      </c>
      <c r="AF170" s="9">
        <f>AE170*AD170*U170</f>
        <v>1489199.9999999993</v>
      </c>
      <c r="AG170" s="26">
        <f>ROUND(AF170+AC170,0)</f>
        <v>1489200</v>
      </c>
    </row>
    <row r="171" spans="1:33" ht="19.5" customHeight="1">
      <c r="A171" s="1">
        <f>COUNTIF($H$13:H171,H171)</f>
        <v>6</v>
      </c>
      <c r="B171" s="2" t="s">
        <v>848</v>
      </c>
      <c r="C171" s="3" t="s">
        <v>513</v>
      </c>
      <c r="D171" s="3" t="s">
        <v>888</v>
      </c>
      <c r="E171" s="3" t="s">
        <v>1045</v>
      </c>
      <c r="F171" s="44">
        <f>IF(E171="Nam",DATEVALUE(D171),0)</f>
        <v>0</v>
      </c>
      <c r="G171" s="79">
        <f>IF(E171="Nữ",DATEVALUE(D171),0)</f>
        <v>26999</v>
      </c>
      <c r="H171" s="1">
        <v>9</v>
      </c>
      <c r="I171" s="81" t="s">
        <v>45</v>
      </c>
      <c r="J171" s="1" t="s">
        <v>84</v>
      </c>
      <c r="K171" s="1">
        <v>2</v>
      </c>
      <c r="L171" s="5">
        <v>2.67</v>
      </c>
      <c r="M171" s="6">
        <v>0</v>
      </c>
      <c r="N171" s="7">
        <v>39722</v>
      </c>
      <c r="O171" s="1" t="s">
        <v>84</v>
      </c>
      <c r="P171" s="1">
        <v>3</v>
      </c>
      <c r="Q171" s="5">
        <v>3</v>
      </c>
      <c r="R171" s="6">
        <v>0</v>
      </c>
      <c r="S171" s="7">
        <v>40452</v>
      </c>
      <c r="T171" s="1">
        <f>13-MONTH(S171)</f>
        <v>3</v>
      </c>
      <c r="U171" s="8">
        <f>(Q171+(Q171*R171))-(L171+(L171*M171))</f>
        <v>0.33000000000000007</v>
      </c>
      <c r="V171" s="56">
        <v>722700</v>
      </c>
      <c r="W171" s="56"/>
      <c r="X171" s="9" t="s">
        <v>917</v>
      </c>
      <c r="Y171" s="9" t="s">
        <v>917</v>
      </c>
      <c r="Z171" s="9">
        <f>U171*T171*730000*28.5%</f>
        <v>205969.50000000003</v>
      </c>
      <c r="AA171" s="9">
        <f>IF(MONTH(S171)&gt;=5,0,T171-8)</f>
        <v>0</v>
      </c>
      <c r="AB171" s="9">
        <v>650000</v>
      </c>
      <c r="AC171" s="26">
        <f>U171*AA171*AB171</f>
        <v>0</v>
      </c>
      <c r="AD171" s="9">
        <f>IF(AA171=0,T171,T171-AA171)</f>
        <v>3</v>
      </c>
      <c r="AE171" s="9">
        <v>730000</v>
      </c>
      <c r="AF171" s="9">
        <f>AE171*AD171*U171</f>
        <v>722700.0000000001</v>
      </c>
      <c r="AG171" s="26">
        <f>ROUND(AF171+AC171,0)</f>
        <v>722700</v>
      </c>
    </row>
    <row r="172" spans="1:33" ht="19.5" customHeight="1">
      <c r="A172" s="1">
        <f>COUNTIF($H$13:H172,H172)</f>
        <v>7</v>
      </c>
      <c r="B172" s="2" t="s">
        <v>567</v>
      </c>
      <c r="C172" s="3" t="s">
        <v>230</v>
      </c>
      <c r="D172" s="3" t="s">
        <v>568</v>
      </c>
      <c r="E172" s="3" t="s">
        <v>1045</v>
      </c>
      <c r="F172" s="44">
        <f>IF(E172="Nam",DATEVALUE(D172),0)</f>
        <v>0</v>
      </c>
      <c r="G172" s="79">
        <f>IF(E172="Nữ",DATEVALUE(D172),0)</f>
        <v>30586</v>
      </c>
      <c r="H172" s="1">
        <v>9</v>
      </c>
      <c r="I172" s="81" t="s">
        <v>29</v>
      </c>
      <c r="J172" s="1" t="s">
        <v>77</v>
      </c>
      <c r="K172" s="1">
        <v>1</v>
      </c>
      <c r="L172" s="5">
        <v>2.34</v>
      </c>
      <c r="M172" s="6">
        <v>0</v>
      </c>
      <c r="N172" s="7">
        <v>39356</v>
      </c>
      <c r="O172" s="1" t="s">
        <v>77</v>
      </c>
      <c r="P172" s="1">
        <v>2</v>
      </c>
      <c r="Q172" s="5">
        <v>2.67</v>
      </c>
      <c r="R172" s="6">
        <v>0</v>
      </c>
      <c r="S172" s="7">
        <v>40452</v>
      </c>
      <c r="T172" s="1">
        <f>13-MONTH(S172)</f>
        <v>3</v>
      </c>
      <c r="U172" s="8">
        <f>(Q172+(Q172*R172))-(L172+(L172*M172))</f>
        <v>0.33000000000000007</v>
      </c>
      <c r="V172" s="56">
        <v>722700</v>
      </c>
      <c r="W172" s="56"/>
      <c r="X172" s="9" t="s">
        <v>992</v>
      </c>
      <c r="Y172" s="9" t="s">
        <v>992</v>
      </c>
      <c r="Z172" s="9">
        <f>U172*T172*730000*28.5%</f>
        <v>205969.50000000003</v>
      </c>
      <c r="AA172" s="9">
        <f>IF(MONTH(S172)&gt;=5,0,T172-8)</f>
        <v>0</v>
      </c>
      <c r="AB172" s="9">
        <v>650000</v>
      </c>
      <c r="AC172" s="26">
        <f>U172*AA172*AB172</f>
        <v>0</v>
      </c>
      <c r="AD172" s="9">
        <f>IF(AA172=0,T172,T172-AA172)</f>
        <v>3</v>
      </c>
      <c r="AE172" s="9">
        <v>730000</v>
      </c>
      <c r="AF172" s="9">
        <f>AE172*AD172*U172</f>
        <v>722700.0000000001</v>
      </c>
      <c r="AG172" s="26">
        <f>ROUND(AF172+AC172,0)</f>
        <v>722700</v>
      </c>
    </row>
    <row r="173" spans="1:33" ht="19.5" customHeight="1">
      <c r="A173" s="1">
        <f>COUNTIF($H$13:H173,H173)</f>
        <v>8</v>
      </c>
      <c r="B173" s="2" t="s">
        <v>250</v>
      </c>
      <c r="C173" s="3" t="s">
        <v>105</v>
      </c>
      <c r="D173" s="3" t="s">
        <v>569</v>
      </c>
      <c r="E173" s="3" t="s">
        <v>1045</v>
      </c>
      <c r="F173" s="44">
        <f>IF(E173="Nam",DATEVALUE(D173),0)</f>
        <v>0</v>
      </c>
      <c r="G173" s="79">
        <f>IF(E173="Nữ",DATEVALUE(D173),0)</f>
        <v>22045</v>
      </c>
      <c r="H173" s="1">
        <v>9</v>
      </c>
      <c r="I173" s="81" t="s">
        <v>29</v>
      </c>
      <c r="J173" s="1" t="s">
        <v>79</v>
      </c>
      <c r="K173" s="1">
        <v>12</v>
      </c>
      <c r="L173" s="5">
        <v>3.63</v>
      </c>
      <c r="M173" s="6">
        <v>0.05</v>
      </c>
      <c r="N173" s="7">
        <v>40148</v>
      </c>
      <c r="O173" s="1" t="s">
        <v>79</v>
      </c>
      <c r="P173" s="1">
        <v>12</v>
      </c>
      <c r="Q173" s="5">
        <v>3.63</v>
      </c>
      <c r="R173" s="6">
        <v>0.06</v>
      </c>
      <c r="S173" s="7">
        <v>40513</v>
      </c>
      <c r="T173" s="1">
        <f>13-MONTH(S173)</f>
        <v>1</v>
      </c>
      <c r="U173" s="8">
        <f>(Q173+(Q173*R173))-(L173+(L173*M173))</f>
        <v>0.03630000000000022</v>
      </c>
      <c r="V173" s="56">
        <v>26499</v>
      </c>
      <c r="W173" s="56"/>
      <c r="X173" s="9" t="s">
        <v>992</v>
      </c>
      <c r="Y173" s="9" t="s">
        <v>992</v>
      </c>
      <c r="Z173" s="9">
        <f>U173*T173*730000*28.5%</f>
        <v>7552.215000000045</v>
      </c>
      <c r="AA173" s="9">
        <f>IF(MONTH(S173)&gt;=5,0,T173-8)</f>
        <v>0</v>
      </c>
      <c r="AB173" s="9">
        <v>650000</v>
      </c>
      <c r="AC173" s="26">
        <f>U173*AA173*AB173</f>
        <v>0</v>
      </c>
      <c r="AD173" s="9">
        <f>IF(AA173=0,T173,T173-AA173)</f>
        <v>1</v>
      </c>
      <c r="AE173" s="9">
        <v>730000</v>
      </c>
      <c r="AF173" s="9">
        <f>AE173*AD173*U173</f>
        <v>26499.00000000016</v>
      </c>
      <c r="AG173" s="26">
        <f>ROUND(AF173+AC173,0)</f>
        <v>26499</v>
      </c>
    </row>
    <row r="174" spans="1:33" ht="19.5" customHeight="1">
      <c r="A174" s="1">
        <f>COUNTIF($H$13:H174,H174)</f>
        <v>9</v>
      </c>
      <c r="B174" s="2" t="s">
        <v>145</v>
      </c>
      <c r="C174" s="3" t="s">
        <v>572</v>
      </c>
      <c r="D174" s="3" t="s">
        <v>573</v>
      </c>
      <c r="E174" s="3" t="s">
        <v>110</v>
      </c>
      <c r="F174" s="44">
        <f>IF(E174="Nam",DATEVALUE(D174),0)</f>
        <v>28296</v>
      </c>
      <c r="G174" s="79">
        <f>IF(E174="Nữ",DATEVALUE(D174),0)</f>
        <v>0</v>
      </c>
      <c r="H174" s="1">
        <v>9</v>
      </c>
      <c r="I174" s="81" t="s">
        <v>25</v>
      </c>
      <c r="J174" s="1" t="s">
        <v>84</v>
      </c>
      <c r="K174" s="1">
        <v>1</v>
      </c>
      <c r="L174" s="5">
        <v>2.34</v>
      </c>
      <c r="M174" s="6">
        <v>0</v>
      </c>
      <c r="N174" s="7">
        <v>39295</v>
      </c>
      <c r="O174" s="1" t="s">
        <v>84</v>
      </c>
      <c r="P174" s="1">
        <v>2</v>
      </c>
      <c r="Q174" s="5">
        <v>2.67</v>
      </c>
      <c r="R174" s="6">
        <v>0</v>
      </c>
      <c r="S174" s="7">
        <v>40391</v>
      </c>
      <c r="T174" s="1">
        <f>13-MONTH(S174)</f>
        <v>5</v>
      </c>
      <c r="U174" s="8">
        <f>(Q174+(Q174*R174))-(L174+(L174*M174))</f>
        <v>0.33000000000000007</v>
      </c>
      <c r="V174" s="56">
        <v>1204500</v>
      </c>
      <c r="W174" s="56"/>
      <c r="X174" s="9" t="s">
        <v>968</v>
      </c>
      <c r="Y174" s="9" t="s">
        <v>969</v>
      </c>
      <c r="Z174" s="9">
        <f>U174*T174*730000*28.5%</f>
        <v>343282.50000000006</v>
      </c>
      <c r="AA174" s="9">
        <f>IF(MONTH(S174)&gt;=5,0,T174-8)</f>
        <v>0</v>
      </c>
      <c r="AB174" s="9">
        <v>650000</v>
      </c>
      <c r="AC174" s="26">
        <f>U174*AA174*AB174</f>
        <v>0</v>
      </c>
      <c r="AD174" s="9">
        <f>IF(AA174=0,T174,T174-AA174)</f>
        <v>5</v>
      </c>
      <c r="AE174" s="9">
        <v>730000</v>
      </c>
      <c r="AF174" s="9">
        <f>AE174*AD174*U174</f>
        <v>1204500.0000000002</v>
      </c>
      <c r="AG174" s="26">
        <f>ROUND(AF174+AC174,0)</f>
        <v>1204500</v>
      </c>
    </row>
    <row r="175" spans="1:33" ht="19.5" customHeight="1">
      <c r="A175" s="1">
        <f>COUNTIF($H$13:H175,H175)</f>
        <v>10</v>
      </c>
      <c r="B175" s="2" t="s">
        <v>147</v>
      </c>
      <c r="C175" s="3" t="s">
        <v>183</v>
      </c>
      <c r="D175" s="3" t="s">
        <v>571</v>
      </c>
      <c r="E175" s="3" t="s">
        <v>110</v>
      </c>
      <c r="F175" s="44">
        <f>IF(E175="Nam",DATEVALUE(D175),0)</f>
        <v>22970</v>
      </c>
      <c r="G175" s="79">
        <f>IF(E175="Nữ",DATEVALUE(D175),0)</f>
        <v>0</v>
      </c>
      <c r="H175" s="1">
        <v>9</v>
      </c>
      <c r="I175" s="81" t="s">
        <v>25</v>
      </c>
      <c r="J175" s="1" t="s">
        <v>84</v>
      </c>
      <c r="K175" s="1">
        <v>4</v>
      </c>
      <c r="L175" s="5">
        <v>3.33</v>
      </c>
      <c r="M175" s="6">
        <v>0</v>
      </c>
      <c r="N175" s="7">
        <v>39203</v>
      </c>
      <c r="O175" s="1" t="s">
        <v>84</v>
      </c>
      <c r="P175" s="1">
        <v>5</v>
      </c>
      <c r="Q175" s="5">
        <v>3.66</v>
      </c>
      <c r="R175" s="6">
        <v>0</v>
      </c>
      <c r="S175" s="7">
        <v>40299</v>
      </c>
      <c r="T175" s="1">
        <f>13-MONTH(S175)</f>
        <v>8</v>
      </c>
      <c r="U175" s="8">
        <f>(Q175+(Q175*R175))-(L175+(L175*M175))</f>
        <v>0.33000000000000007</v>
      </c>
      <c r="V175" s="56">
        <v>1927200</v>
      </c>
      <c r="W175" s="56"/>
      <c r="X175" s="9" t="s">
        <v>969</v>
      </c>
      <c r="Y175" s="9" t="s">
        <v>969</v>
      </c>
      <c r="Z175" s="9">
        <f>U175*T175*730000*28.5%</f>
        <v>549252.0000000001</v>
      </c>
      <c r="AA175" s="9">
        <f>IF(MONTH(S175)&gt;=5,0,T175-8)</f>
        <v>0</v>
      </c>
      <c r="AB175" s="9">
        <v>650000</v>
      </c>
      <c r="AC175" s="26">
        <f>U175*AA175*AB175</f>
        <v>0</v>
      </c>
      <c r="AD175" s="9">
        <f>IF(AA175=0,T175,T175-AA175)</f>
        <v>8</v>
      </c>
      <c r="AE175" s="9">
        <v>730000</v>
      </c>
      <c r="AF175" s="9">
        <f>AE175*AD175*U175</f>
        <v>1927200.0000000005</v>
      </c>
      <c r="AG175" s="26">
        <f>ROUND(AF175+AC175,0)</f>
        <v>1927200</v>
      </c>
    </row>
    <row r="176" spans="1:33" ht="19.5" customHeight="1">
      <c r="A176" s="1">
        <f>COUNTIF($H$13:H176,H176)</f>
        <v>11</v>
      </c>
      <c r="B176" s="2" t="s">
        <v>123</v>
      </c>
      <c r="C176" s="3" t="s">
        <v>80</v>
      </c>
      <c r="D176" s="3" t="s">
        <v>901</v>
      </c>
      <c r="E176" s="3" t="s">
        <v>1045</v>
      </c>
      <c r="F176" s="44">
        <f>IF(E176="Nam",DATEVALUE(D176),0)</f>
        <v>0</v>
      </c>
      <c r="G176" s="79">
        <f>IF(E176="Nữ",DATEVALUE(D176),0)</f>
        <v>30215</v>
      </c>
      <c r="H176" s="1">
        <v>9</v>
      </c>
      <c r="I176" s="81" t="s">
        <v>17</v>
      </c>
      <c r="J176" s="1" t="s">
        <v>117</v>
      </c>
      <c r="K176" s="1">
        <v>3</v>
      </c>
      <c r="L176" s="5">
        <v>2.26</v>
      </c>
      <c r="M176" s="6">
        <v>0</v>
      </c>
      <c r="N176" s="7">
        <v>39934</v>
      </c>
      <c r="O176" s="1" t="s">
        <v>117</v>
      </c>
      <c r="P176" s="1">
        <v>4</v>
      </c>
      <c r="Q176" s="5">
        <v>2.46</v>
      </c>
      <c r="R176" s="6">
        <v>0</v>
      </c>
      <c r="S176" s="7">
        <v>40299</v>
      </c>
      <c r="T176" s="1">
        <f>13-MONTH(S176)</f>
        <v>8</v>
      </c>
      <c r="U176" s="8">
        <f>(Q176+(Q176*R176))-(L176+(L176*M176))</f>
        <v>0.20000000000000018</v>
      </c>
      <c r="V176" s="56">
        <v>1168000</v>
      </c>
      <c r="W176" s="56"/>
      <c r="X176" s="9" t="s">
        <v>968</v>
      </c>
      <c r="Y176" s="9" t="s">
        <v>969</v>
      </c>
      <c r="Z176" s="9">
        <f>U176*T176*730000*28.5%</f>
        <v>332880.00000000023</v>
      </c>
      <c r="AA176" s="9">
        <f>IF(MONTH(S176)&gt;=5,0,T176-8)</f>
        <v>0</v>
      </c>
      <c r="AB176" s="9">
        <v>650000</v>
      </c>
      <c r="AC176" s="26">
        <f>U176*AA176*AB176</f>
        <v>0</v>
      </c>
      <c r="AD176" s="9">
        <f>IF(AA176=0,T176,T176-AA176)</f>
        <v>8</v>
      </c>
      <c r="AE176" s="9">
        <v>730000</v>
      </c>
      <c r="AF176" s="9">
        <f>AE176*AD176*U176</f>
        <v>1168000.000000001</v>
      </c>
      <c r="AG176" s="26">
        <f>ROUND(AF176+AC176,0)</f>
        <v>1168000</v>
      </c>
    </row>
    <row r="177" spans="1:33" ht="19.5" customHeight="1">
      <c r="A177" s="1">
        <f>COUNTIF($H$13:H177,H177)</f>
        <v>12</v>
      </c>
      <c r="B177" s="2" t="s">
        <v>242</v>
      </c>
      <c r="C177" s="3" t="s">
        <v>100</v>
      </c>
      <c r="D177" s="3" t="s">
        <v>574</v>
      </c>
      <c r="E177" s="3" t="s">
        <v>110</v>
      </c>
      <c r="F177" s="44">
        <f>IF(E177="Nam",DATEVALUE(D177),0)</f>
        <v>21935</v>
      </c>
      <c r="G177" s="79">
        <f>IF(E177="Nữ",DATEVALUE(D177),0)</f>
        <v>0</v>
      </c>
      <c r="H177" s="1">
        <v>9</v>
      </c>
      <c r="I177" s="81" t="s">
        <v>25</v>
      </c>
      <c r="J177" s="1" t="s">
        <v>79</v>
      </c>
      <c r="K177" s="1">
        <v>12</v>
      </c>
      <c r="L177" s="5">
        <v>3.63</v>
      </c>
      <c r="M177" s="6">
        <v>0.07</v>
      </c>
      <c r="N177" s="7">
        <v>40148</v>
      </c>
      <c r="O177" s="1" t="s">
        <v>79</v>
      </c>
      <c r="P177" s="1">
        <v>12</v>
      </c>
      <c r="Q177" s="5">
        <v>3.63</v>
      </c>
      <c r="R177" s="6">
        <v>0.08</v>
      </c>
      <c r="S177" s="7">
        <v>40513</v>
      </c>
      <c r="T177" s="1">
        <f>13-MONTH(S177)</f>
        <v>1</v>
      </c>
      <c r="U177" s="8">
        <f>(Q177+(Q177*R177))-(L177+(L177*M177))</f>
        <v>0.03629999999999978</v>
      </c>
      <c r="V177" s="56">
        <v>26499</v>
      </c>
      <c r="W177" s="56"/>
      <c r="X177" s="9" t="s">
        <v>969</v>
      </c>
      <c r="Y177" s="9" t="s">
        <v>969</v>
      </c>
      <c r="Z177" s="9">
        <f>U177*T177*730000*28.5%</f>
        <v>7552.214999999953</v>
      </c>
      <c r="AA177" s="9">
        <f>IF(MONTH(S177)&gt;=5,0,T177-8)</f>
        <v>0</v>
      </c>
      <c r="AB177" s="9">
        <v>650000</v>
      </c>
      <c r="AC177" s="26">
        <f>U177*AA177*AB177</f>
        <v>0</v>
      </c>
      <c r="AD177" s="9">
        <f>IF(AA177=0,T177,T177-AA177)</f>
        <v>1</v>
      </c>
      <c r="AE177" s="9">
        <v>730000</v>
      </c>
      <c r="AF177" s="9">
        <f>AE177*AD177*U177</f>
        <v>26498.999999999836</v>
      </c>
      <c r="AG177" s="26">
        <f>ROUND(AF177+AC177,0)</f>
        <v>26499</v>
      </c>
    </row>
    <row r="178" spans="1:33" ht="19.5" customHeight="1">
      <c r="A178" s="1">
        <f>COUNTIF($H$13:H178,H178)</f>
        <v>1</v>
      </c>
      <c r="B178" s="2" t="s">
        <v>580</v>
      </c>
      <c r="C178" s="3" t="s">
        <v>195</v>
      </c>
      <c r="D178" s="3" t="s">
        <v>581</v>
      </c>
      <c r="E178" s="3" t="s">
        <v>110</v>
      </c>
      <c r="F178" s="44">
        <f>IF(E178="Nam",DATEVALUE(D178),0)</f>
        <v>29947</v>
      </c>
      <c r="G178" s="79">
        <f>IF(E178="Nữ",DATEVALUE(D178),0)</f>
        <v>0</v>
      </c>
      <c r="H178" s="1">
        <v>10</v>
      </c>
      <c r="I178" s="81" t="s">
        <v>31</v>
      </c>
      <c r="J178" s="1" t="s">
        <v>77</v>
      </c>
      <c r="K178" s="1">
        <v>2</v>
      </c>
      <c r="L178" s="5">
        <v>2.67</v>
      </c>
      <c r="M178" s="6">
        <v>0</v>
      </c>
      <c r="N178" s="7">
        <v>39387</v>
      </c>
      <c r="O178" s="1" t="s">
        <v>77</v>
      </c>
      <c r="P178" s="1">
        <v>3</v>
      </c>
      <c r="Q178" s="5">
        <v>3</v>
      </c>
      <c r="R178" s="6">
        <v>0</v>
      </c>
      <c r="S178" s="7">
        <v>40483</v>
      </c>
      <c r="T178" s="1">
        <f>13-MONTH(S178)</f>
        <v>2</v>
      </c>
      <c r="U178" s="8">
        <f>(Q178+(Q178*R178))-(L178+(L178*M178))</f>
        <v>0.33000000000000007</v>
      </c>
      <c r="V178" s="56">
        <v>481800</v>
      </c>
      <c r="W178" s="56"/>
      <c r="X178" s="9" t="s">
        <v>932</v>
      </c>
      <c r="Y178" s="9" t="s">
        <v>932</v>
      </c>
      <c r="Z178" s="9">
        <f>U178*T178*730000*28.5%</f>
        <v>137313.00000000003</v>
      </c>
      <c r="AA178" s="9">
        <f>IF(MONTH(S178)&gt;=5,0,T178-8)</f>
        <v>0</v>
      </c>
      <c r="AB178" s="9">
        <v>650000</v>
      </c>
      <c r="AC178" s="26">
        <f>U178*AA178*AB178</f>
        <v>0</v>
      </c>
      <c r="AD178" s="9">
        <f>IF(AA178=0,T178,T178-AA178)</f>
        <v>2</v>
      </c>
      <c r="AE178" s="9">
        <v>730000</v>
      </c>
      <c r="AF178" s="9">
        <f>AE178*AD178*U178</f>
        <v>481800.0000000001</v>
      </c>
      <c r="AG178" s="26">
        <f>ROUND(AF178+AC178,0)</f>
        <v>481800</v>
      </c>
    </row>
    <row r="179" spans="1:33" ht="19.5" customHeight="1">
      <c r="A179" s="1">
        <f>COUNTIF($H$13:H179,H179)</f>
        <v>2</v>
      </c>
      <c r="B179" s="2" t="s">
        <v>578</v>
      </c>
      <c r="C179" s="3" t="s">
        <v>83</v>
      </c>
      <c r="D179" s="3" t="s">
        <v>579</v>
      </c>
      <c r="E179" s="3" t="s">
        <v>1045</v>
      </c>
      <c r="F179" s="44">
        <f>IF(E179="Nam",DATEVALUE(D179),0)</f>
        <v>0</v>
      </c>
      <c r="G179" s="79">
        <f>IF(E179="Nữ",DATEVALUE(D179),0)</f>
        <v>30298</v>
      </c>
      <c r="H179" s="1">
        <v>10</v>
      </c>
      <c r="I179" s="81" t="s">
        <v>31</v>
      </c>
      <c r="J179" s="1" t="s">
        <v>77</v>
      </c>
      <c r="K179" s="1">
        <v>2</v>
      </c>
      <c r="L179" s="5">
        <v>2.67</v>
      </c>
      <c r="M179" s="6">
        <v>0</v>
      </c>
      <c r="N179" s="7">
        <v>39356</v>
      </c>
      <c r="O179" s="1" t="s">
        <v>77</v>
      </c>
      <c r="P179" s="1">
        <v>3</v>
      </c>
      <c r="Q179" s="5">
        <v>3</v>
      </c>
      <c r="R179" s="6">
        <v>0</v>
      </c>
      <c r="S179" s="7">
        <v>40452</v>
      </c>
      <c r="T179" s="1">
        <f>13-MONTH(S179)</f>
        <v>3</v>
      </c>
      <c r="U179" s="8">
        <f>(Q179+(Q179*R179))-(L179+(L179*M179))</f>
        <v>0.33000000000000007</v>
      </c>
      <c r="V179" s="56">
        <v>722700</v>
      </c>
      <c r="W179" s="56"/>
      <c r="X179" s="9" t="s">
        <v>932</v>
      </c>
      <c r="Y179" s="9" t="s">
        <v>932</v>
      </c>
      <c r="Z179" s="9">
        <f>U179*T179*730000*28.5%</f>
        <v>205969.50000000003</v>
      </c>
      <c r="AA179" s="9">
        <f>IF(MONTH(S179)&gt;=5,0,T179-8)</f>
        <v>0</v>
      </c>
      <c r="AB179" s="9">
        <v>650000</v>
      </c>
      <c r="AC179" s="26">
        <f>U179*AA179*AB179</f>
        <v>0</v>
      </c>
      <c r="AD179" s="9">
        <f>IF(AA179=0,T179,T179-AA179)</f>
        <v>3</v>
      </c>
      <c r="AE179" s="9">
        <v>730000</v>
      </c>
      <c r="AF179" s="9">
        <f>AE179*AD179*U179</f>
        <v>722700.0000000001</v>
      </c>
      <c r="AG179" s="26">
        <f>ROUND(AF179+AC179,0)</f>
        <v>722700</v>
      </c>
    </row>
    <row r="180" spans="1:33" ht="19.5" customHeight="1">
      <c r="A180" s="1">
        <f>COUNTIF($H$13:H180,H180)</f>
        <v>3</v>
      </c>
      <c r="B180" s="2" t="s">
        <v>575</v>
      </c>
      <c r="C180" s="3" t="s">
        <v>576</v>
      </c>
      <c r="D180" s="3" t="s">
        <v>577</v>
      </c>
      <c r="E180" s="3" t="s">
        <v>110</v>
      </c>
      <c r="F180" s="44">
        <f>IF(E180="Nam",DATEVALUE(D180),0)</f>
        <v>21422</v>
      </c>
      <c r="G180" s="79">
        <f>IF(E180="Nữ",DATEVALUE(D180),0)</f>
        <v>0</v>
      </c>
      <c r="H180" s="1">
        <v>10</v>
      </c>
      <c r="I180" s="81" t="s">
        <v>31</v>
      </c>
      <c r="J180" s="1" t="s">
        <v>77</v>
      </c>
      <c r="K180" s="1">
        <v>8</v>
      </c>
      <c r="L180" s="5">
        <v>4.65</v>
      </c>
      <c r="M180" s="6">
        <v>0</v>
      </c>
      <c r="N180" s="7">
        <v>39326</v>
      </c>
      <c r="O180" s="1" t="s">
        <v>77</v>
      </c>
      <c r="P180" s="1">
        <v>9</v>
      </c>
      <c r="Q180" s="5">
        <v>4.98</v>
      </c>
      <c r="R180" s="6">
        <v>0</v>
      </c>
      <c r="S180" s="7">
        <v>40422</v>
      </c>
      <c r="T180" s="1">
        <f>13-MONTH(S180)</f>
        <v>4</v>
      </c>
      <c r="U180" s="8">
        <f>(Q180+(Q180*R180))-(L180+(L180*M180))</f>
        <v>0.33000000000000007</v>
      </c>
      <c r="V180" s="56">
        <v>963600</v>
      </c>
      <c r="W180" s="56"/>
      <c r="X180" s="9" t="s">
        <v>932</v>
      </c>
      <c r="Y180" s="9" t="s">
        <v>932</v>
      </c>
      <c r="Z180" s="9">
        <f>U180*T180*730000*28.5%</f>
        <v>274626.00000000006</v>
      </c>
      <c r="AA180" s="9">
        <f>IF(MONTH(S180)&gt;=5,0,T180-8)</f>
        <v>0</v>
      </c>
      <c r="AB180" s="9">
        <v>650000</v>
      </c>
      <c r="AC180" s="26">
        <f>U180*AA180*AB180</f>
        <v>0</v>
      </c>
      <c r="AD180" s="9">
        <f>IF(AA180=0,T180,T180-AA180)</f>
        <v>4</v>
      </c>
      <c r="AE180" s="9">
        <v>730000</v>
      </c>
      <c r="AF180" s="9">
        <f>AE180*AD180*U180</f>
        <v>963600.0000000002</v>
      </c>
      <c r="AG180" s="26">
        <f>ROUND(AF180+AC180,0)</f>
        <v>963600</v>
      </c>
    </row>
    <row r="181" spans="1:33" ht="19.5" customHeight="1">
      <c r="A181" s="1">
        <f>COUNTIF($H$13:H181,H181)</f>
        <v>4</v>
      </c>
      <c r="B181" s="2" t="s">
        <v>175</v>
      </c>
      <c r="C181" s="23" t="s">
        <v>230</v>
      </c>
      <c r="D181" s="23" t="s">
        <v>904</v>
      </c>
      <c r="E181" s="23" t="s">
        <v>1045</v>
      </c>
      <c r="F181" s="44">
        <f>IF(E181="Nam",DATEVALUE(D181),0)</f>
        <v>0</v>
      </c>
      <c r="G181" s="79">
        <f>IF(E181="Nữ",DATEVALUE(D181),0)</f>
        <v>30256</v>
      </c>
      <c r="H181" s="1">
        <v>10</v>
      </c>
      <c r="I181" s="81" t="s">
        <v>31</v>
      </c>
      <c r="J181" s="1" t="s">
        <v>77</v>
      </c>
      <c r="K181" s="1">
        <v>2</v>
      </c>
      <c r="L181" s="5">
        <v>2.67</v>
      </c>
      <c r="M181" s="6">
        <v>0</v>
      </c>
      <c r="N181" s="7">
        <v>39722</v>
      </c>
      <c r="O181" s="1" t="s">
        <v>77</v>
      </c>
      <c r="P181" s="1">
        <v>3</v>
      </c>
      <c r="Q181" s="5">
        <v>3</v>
      </c>
      <c r="R181" s="6">
        <v>0</v>
      </c>
      <c r="S181" s="7">
        <v>40452</v>
      </c>
      <c r="T181" s="1">
        <f>13-MONTH(S181)</f>
        <v>3</v>
      </c>
      <c r="U181" s="8">
        <f>(Q181+(Q181*R181))-(L181+(L181*M181))</f>
        <v>0.33000000000000007</v>
      </c>
      <c r="V181" s="56">
        <v>722700</v>
      </c>
      <c r="W181" s="56"/>
      <c r="X181" s="9" t="s">
        <v>932</v>
      </c>
      <c r="Y181" s="9" t="s">
        <v>932</v>
      </c>
      <c r="Z181" s="9">
        <f>U181*T181*730000*28.5%</f>
        <v>205969.50000000003</v>
      </c>
      <c r="AA181" s="9">
        <f>IF(MONTH(S181)&gt;=5,0,T181-8)</f>
        <v>0</v>
      </c>
      <c r="AB181" s="9">
        <v>650000</v>
      </c>
      <c r="AC181" s="26">
        <f>U181*AA181*AB181</f>
        <v>0</v>
      </c>
      <c r="AD181" s="9">
        <f>IF(AA181=0,T181,T181-AA181)</f>
        <v>3</v>
      </c>
      <c r="AE181" s="9">
        <v>730000</v>
      </c>
      <c r="AF181" s="9">
        <f>AE181*AD181*U181</f>
        <v>722700.0000000001</v>
      </c>
      <c r="AG181" s="26">
        <f>ROUND(AF181+AC181,0)</f>
        <v>722700</v>
      </c>
    </row>
    <row r="182" spans="1:33" ht="19.5" customHeight="1">
      <c r="A182" s="1">
        <f>COUNTIF($H$13:H182,H182)</f>
        <v>5</v>
      </c>
      <c r="B182" s="2" t="s">
        <v>466</v>
      </c>
      <c r="C182" s="3" t="s">
        <v>99</v>
      </c>
      <c r="D182" s="3" t="s">
        <v>902</v>
      </c>
      <c r="E182" s="3" t="s">
        <v>1045</v>
      </c>
      <c r="F182" s="44">
        <f>IF(E182="Nam",DATEVALUE(D182),0)</f>
        <v>0</v>
      </c>
      <c r="G182" s="79">
        <f>IF(E182="Nữ",DATEVALUE(D182),0)</f>
        <v>28977</v>
      </c>
      <c r="H182" s="1">
        <v>10</v>
      </c>
      <c r="I182" s="81" t="s">
        <v>31</v>
      </c>
      <c r="J182" s="1" t="s">
        <v>77</v>
      </c>
      <c r="K182" s="1">
        <v>3</v>
      </c>
      <c r="L182" s="5">
        <v>3</v>
      </c>
      <c r="M182" s="6">
        <v>0</v>
      </c>
      <c r="N182" s="7">
        <v>39569</v>
      </c>
      <c r="O182" s="1" t="s">
        <v>77</v>
      </c>
      <c r="P182" s="1">
        <v>4</v>
      </c>
      <c r="Q182" s="5">
        <v>3.33</v>
      </c>
      <c r="R182" s="6">
        <v>0</v>
      </c>
      <c r="S182" s="7">
        <v>40299</v>
      </c>
      <c r="T182" s="1">
        <f>13-MONTH(S182)</f>
        <v>8</v>
      </c>
      <c r="U182" s="8">
        <f>(Q182+(Q182*R182))-(L182+(L182*M182))</f>
        <v>0.33000000000000007</v>
      </c>
      <c r="V182" s="56">
        <v>1927200</v>
      </c>
      <c r="W182" s="56"/>
      <c r="X182" s="9" t="s">
        <v>932</v>
      </c>
      <c r="Y182" s="9" t="s">
        <v>932</v>
      </c>
      <c r="Z182" s="9">
        <f>U182*T182*730000*28.5%</f>
        <v>549252.0000000001</v>
      </c>
      <c r="AA182" s="9">
        <f>IF(MONTH(S182)&gt;=5,0,T182-8)</f>
        <v>0</v>
      </c>
      <c r="AB182" s="9">
        <v>650000</v>
      </c>
      <c r="AC182" s="26">
        <f>U182*AA182*AB182</f>
        <v>0</v>
      </c>
      <c r="AD182" s="9">
        <f>IF(AA182=0,T182,T182-AA182)</f>
        <v>8</v>
      </c>
      <c r="AE182" s="9">
        <v>730000</v>
      </c>
      <c r="AF182" s="9">
        <f>AE182*AD182*U182</f>
        <v>1927200.0000000005</v>
      </c>
      <c r="AG182" s="26">
        <f>ROUND(AF182+AC182,0)</f>
        <v>1927200</v>
      </c>
    </row>
    <row r="183" spans="1:33" ht="19.5" customHeight="1">
      <c r="A183" s="1">
        <f>COUNTIF($H$13:H183,H183)</f>
        <v>6</v>
      </c>
      <c r="B183" s="2" t="s">
        <v>292</v>
      </c>
      <c r="C183" s="3" t="s">
        <v>757</v>
      </c>
      <c r="D183" s="3" t="s">
        <v>883</v>
      </c>
      <c r="E183" s="3" t="s">
        <v>1045</v>
      </c>
      <c r="F183" s="44">
        <f>IF(E183="Nam",DATEVALUE(D183),0)</f>
        <v>0</v>
      </c>
      <c r="G183" s="79">
        <f>IF(E183="Nữ",DATEVALUE(D183),0)</f>
        <v>27744</v>
      </c>
      <c r="H183" s="1">
        <v>10</v>
      </c>
      <c r="I183" s="81" t="s">
        <v>31</v>
      </c>
      <c r="J183" s="1" t="s">
        <v>77</v>
      </c>
      <c r="K183" s="1">
        <v>4</v>
      </c>
      <c r="L183" s="5">
        <v>3.33</v>
      </c>
      <c r="M183" s="6">
        <v>0</v>
      </c>
      <c r="N183" s="7">
        <v>39569</v>
      </c>
      <c r="O183" s="1" t="s">
        <v>77</v>
      </c>
      <c r="P183" s="1">
        <v>5</v>
      </c>
      <c r="Q183" s="5">
        <v>3.66</v>
      </c>
      <c r="R183" s="6">
        <v>0</v>
      </c>
      <c r="S183" s="7">
        <v>40299</v>
      </c>
      <c r="T183" s="1">
        <f>13-MONTH(S183)</f>
        <v>8</v>
      </c>
      <c r="U183" s="8">
        <f>(Q183+(Q183*R183))-(L183+(L183*M183))</f>
        <v>0.33000000000000007</v>
      </c>
      <c r="V183" s="56">
        <v>1927200</v>
      </c>
      <c r="W183" s="56"/>
      <c r="X183" s="9" t="s">
        <v>932</v>
      </c>
      <c r="Y183" s="9" t="s">
        <v>932</v>
      </c>
      <c r="Z183" s="9">
        <f>U183*T183*730000*28.5%</f>
        <v>549252.0000000001</v>
      </c>
      <c r="AA183" s="9">
        <f>IF(MONTH(S183)&gt;=5,0,T183-8)</f>
        <v>0</v>
      </c>
      <c r="AB183" s="9">
        <v>650000</v>
      </c>
      <c r="AC183" s="26">
        <f>U183*AA183*AB183</f>
        <v>0</v>
      </c>
      <c r="AD183" s="9">
        <f>IF(AA183=0,T183,T183-AA183)</f>
        <v>8</v>
      </c>
      <c r="AE183" s="9">
        <v>730000</v>
      </c>
      <c r="AF183" s="9">
        <f>AE183*AD183*U183</f>
        <v>1927200.0000000005</v>
      </c>
      <c r="AG183" s="26">
        <f>ROUND(AF183+AC183,0)</f>
        <v>1927200</v>
      </c>
    </row>
    <row r="184" spans="1:33" ht="19.5" customHeight="1">
      <c r="A184" s="1">
        <f>COUNTIF($H$13:H184,H184)</f>
        <v>7</v>
      </c>
      <c r="B184" s="2" t="s">
        <v>124</v>
      </c>
      <c r="C184" s="3" t="s">
        <v>172</v>
      </c>
      <c r="D184" s="3" t="s">
        <v>582</v>
      </c>
      <c r="E184" s="3" t="s">
        <v>110</v>
      </c>
      <c r="F184" s="44">
        <f>IF(E184="Nam",DATEVALUE(D184),0)</f>
        <v>18824</v>
      </c>
      <c r="G184" s="79">
        <f>IF(E184="Nữ",DATEVALUE(D184),0)</f>
        <v>0</v>
      </c>
      <c r="H184" s="1">
        <v>10</v>
      </c>
      <c r="I184" s="81" t="s">
        <v>31</v>
      </c>
      <c r="J184" s="1" t="s">
        <v>77</v>
      </c>
      <c r="K184" s="1">
        <v>9</v>
      </c>
      <c r="L184" s="5">
        <v>4.98</v>
      </c>
      <c r="M184" s="6">
        <v>0.13</v>
      </c>
      <c r="N184" s="7">
        <v>40148</v>
      </c>
      <c r="O184" s="1" t="s">
        <v>77</v>
      </c>
      <c r="P184" s="1">
        <v>9</v>
      </c>
      <c r="Q184" s="5">
        <v>4.98</v>
      </c>
      <c r="R184" s="6">
        <v>0.14</v>
      </c>
      <c r="S184" s="7">
        <v>40513</v>
      </c>
      <c r="T184" s="1">
        <f>13-MONTH(S184)</f>
        <v>1</v>
      </c>
      <c r="U184" s="8">
        <f>(Q184+(Q184*R184))-(L184+(L184*M184))</f>
        <v>0.04980000000000029</v>
      </c>
      <c r="V184" s="56">
        <v>36354</v>
      </c>
      <c r="W184" s="56"/>
      <c r="X184" s="9" t="s">
        <v>932</v>
      </c>
      <c r="Y184" s="9" t="s">
        <v>932</v>
      </c>
      <c r="Z184" s="9">
        <f>U184*T184*730000*28.5%</f>
        <v>10360.89000000006</v>
      </c>
      <c r="AA184" s="9">
        <f>IF(MONTH(S184)&gt;=5,0,T184-8)</f>
        <v>0</v>
      </c>
      <c r="AB184" s="9">
        <v>650000</v>
      </c>
      <c r="AC184" s="26">
        <f>U184*AA184*AB184</f>
        <v>0</v>
      </c>
      <c r="AD184" s="9">
        <f>IF(AA184=0,T184,T184-AA184)</f>
        <v>1</v>
      </c>
      <c r="AE184" s="9">
        <v>730000</v>
      </c>
      <c r="AF184" s="9">
        <f>AE184*AD184*U184</f>
        <v>36354.00000000021</v>
      </c>
      <c r="AG184" s="26">
        <f>ROUND(AF184+AC184,0)</f>
        <v>36354</v>
      </c>
    </row>
    <row r="185" spans="1:33" ht="19.5" customHeight="1">
      <c r="A185" s="1">
        <f>COUNTIF($H$13:H185,H185)</f>
        <v>8</v>
      </c>
      <c r="B185" s="2" t="s">
        <v>202</v>
      </c>
      <c r="C185" s="3" t="s">
        <v>130</v>
      </c>
      <c r="D185" s="3" t="s">
        <v>583</v>
      </c>
      <c r="E185" s="3" t="s">
        <v>110</v>
      </c>
      <c r="F185" s="44">
        <f>IF(E185="Nam",DATEVALUE(D185),0)</f>
        <v>30617</v>
      </c>
      <c r="G185" s="79">
        <f>IF(E185="Nữ",DATEVALUE(D185),0)</f>
        <v>0</v>
      </c>
      <c r="H185" s="1">
        <v>10</v>
      </c>
      <c r="I185" s="81" t="s">
        <v>16</v>
      </c>
      <c r="J185" s="1" t="s">
        <v>77</v>
      </c>
      <c r="K185" s="1">
        <v>1</v>
      </c>
      <c r="L185" s="5">
        <v>2.34</v>
      </c>
      <c r="M185" s="6">
        <v>0</v>
      </c>
      <c r="N185" s="7">
        <v>39356</v>
      </c>
      <c r="O185" s="1" t="s">
        <v>77</v>
      </c>
      <c r="P185" s="1">
        <v>2</v>
      </c>
      <c r="Q185" s="5">
        <v>2.67</v>
      </c>
      <c r="R185" s="6">
        <v>0</v>
      </c>
      <c r="S185" s="7">
        <v>40452</v>
      </c>
      <c r="T185" s="1">
        <f>13-MONTH(S185)</f>
        <v>3</v>
      </c>
      <c r="U185" s="8">
        <f>(Q185+(Q185*R185))-(L185+(L185*M185))</f>
        <v>0.33000000000000007</v>
      </c>
      <c r="V185" s="56">
        <v>722700</v>
      </c>
      <c r="W185" s="56"/>
      <c r="X185" s="9" t="s">
        <v>1035</v>
      </c>
      <c r="Y185" s="9" t="s">
        <v>1035</v>
      </c>
      <c r="Z185" s="9">
        <f>U185*T185*730000*28.5%</f>
        <v>205969.50000000003</v>
      </c>
      <c r="AA185" s="9">
        <f>IF(MONTH(S185)&gt;=5,0,T185-8)</f>
        <v>0</v>
      </c>
      <c r="AB185" s="9">
        <v>650000</v>
      </c>
      <c r="AC185" s="26">
        <f>U185*AA185*AB185</f>
        <v>0</v>
      </c>
      <c r="AD185" s="9">
        <f>IF(AA185=0,T185,T185-AA185)</f>
        <v>3</v>
      </c>
      <c r="AE185" s="9">
        <v>730000</v>
      </c>
      <c r="AF185" s="9">
        <f>AE185*AD185*U185</f>
        <v>722700.0000000001</v>
      </c>
      <c r="AG185" s="26">
        <f>ROUND(AF185+AC185,0)</f>
        <v>722700</v>
      </c>
    </row>
    <row r="186" spans="1:33" ht="19.5" customHeight="1">
      <c r="A186" s="1">
        <f>COUNTIF($H$13:H186,H186)</f>
        <v>9</v>
      </c>
      <c r="B186" s="2" t="s">
        <v>584</v>
      </c>
      <c r="C186" s="3" t="s">
        <v>281</v>
      </c>
      <c r="D186" s="3" t="s">
        <v>585</v>
      </c>
      <c r="E186" s="3" t="s">
        <v>1045</v>
      </c>
      <c r="F186" s="44">
        <f>IF(E186="Nam",DATEVALUE(D186),0)</f>
        <v>0</v>
      </c>
      <c r="G186" s="79">
        <f>IF(E186="Nữ",DATEVALUE(D186),0)</f>
        <v>30935</v>
      </c>
      <c r="H186" s="1">
        <v>10</v>
      </c>
      <c r="I186" s="81" t="s">
        <v>16</v>
      </c>
      <c r="J186" s="1" t="s">
        <v>77</v>
      </c>
      <c r="K186" s="1">
        <v>1</v>
      </c>
      <c r="L186" s="5">
        <v>2.34</v>
      </c>
      <c r="M186" s="6">
        <v>0</v>
      </c>
      <c r="N186" s="7">
        <v>39356</v>
      </c>
      <c r="O186" s="1" t="s">
        <v>77</v>
      </c>
      <c r="P186" s="1">
        <v>2</v>
      </c>
      <c r="Q186" s="5">
        <v>2.67</v>
      </c>
      <c r="R186" s="6">
        <v>0</v>
      </c>
      <c r="S186" s="7">
        <v>40452</v>
      </c>
      <c r="T186" s="1">
        <f>13-MONTH(S186)</f>
        <v>3</v>
      </c>
      <c r="U186" s="8">
        <f>(Q186+(Q186*R186))-(L186+(L186*M186))</f>
        <v>0.33000000000000007</v>
      </c>
      <c r="V186" s="56">
        <v>722700</v>
      </c>
      <c r="W186" s="56"/>
      <c r="X186" s="9" t="s">
        <v>1035</v>
      </c>
      <c r="Y186" s="9" t="s">
        <v>1035</v>
      </c>
      <c r="Z186" s="9">
        <f>U186*T186*730000*28.5%</f>
        <v>205969.50000000003</v>
      </c>
      <c r="AA186" s="9">
        <f>IF(MONTH(S186)&gt;=5,0,T186-8)</f>
        <v>0</v>
      </c>
      <c r="AB186" s="9">
        <v>650000</v>
      </c>
      <c r="AC186" s="26">
        <f>U186*AA186*AB186</f>
        <v>0</v>
      </c>
      <c r="AD186" s="9">
        <f>IF(AA186=0,T186,T186-AA186)</f>
        <v>3</v>
      </c>
      <c r="AE186" s="9">
        <v>730000</v>
      </c>
      <c r="AF186" s="9">
        <f>AE186*AD186*U186</f>
        <v>722700.0000000001</v>
      </c>
      <c r="AG186" s="26">
        <f>ROUND(AF186+AC186,0)</f>
        <v>722700</v>
      </c>
    </row>
    <row r="187" spans="1:33" ht="19.5" customHeight="1">
      <c r="A187" s="1">
        <f>COUNTIF($H$13:H187,H187)</f>
        <v>10</v>
      </c>
      <c r="B187" s="2" t="s">
        <v>587</v>
      </c>
      <c r="C187" s="23" t="s">
        <v>588</v>
      </c>
      <c r="D187" s="23" t="s">
        <v>589</v>
      </c>
      <c r="E187" s="23" t="s">
        <v>1045</v>
      </c>
      <c r="F187" s="44">
        <f>IF(E187="Nam",DATEVALUE(D187),0)</f>
        <v>0</v>
      </c>
      <c r="G187" s="79">
        <f>IF(E187="Nữ",DATEVALUE(D187),0)</f>
        <v>30488</v>
      </c>
      <c r="H187" s="1">
        <v>10</v>
      </c>
      <c r="I187" s="81" t="s">
        <v>24</v>
      </c>
      <c r="J187" s="1" t="s">
        <v>77</v>
      </c>
      <c r="K187" s="1">
        <v>1</v>
      </c>
      <c r="L187" s="5">
        <v>2.34</v>
      </c>
      <c r="M187" s="6">
        <v>0</v>
      </c>
      <c r="N187" s="7">
        <v>39356</v>
      </c>
      <c r="O187" s="1" t="s">
        <v>77</v>
      </c>
      <c r="P187" s="1">
        <v>2</v>
      </c>
      <c r="Q187" s="5">
        <v>2.67</v>
      </c>
      <c r="R187" s="6">
        <v>0</v>
      </c>
      <c r="S187" s="7">
        <v>40452</v>
      </c>
      <c r="T187" s="1">
        <f>13-MONTH(S187)</f>
        <v>3</v>
      </c>
      <c r="U187" s="8">
        <f>(Q187+(Q187*R187))-(L187+(L187*M187))</f>
        <v>0.33000000000000007</v>
      </c>
      <c r="V187" s="56">
        <v>722700</v>
      </c>
      <c r="W187" s="56"/>
      <c r="X187" s="9" t="s">
        <v>987</v>
      </c>
      <c r="Y187" s="9" t="s">
        <v>987</v>
      </c>
      <c r="Z187" s="9">
        <f>U187*T187*730000*28.5%</f>
        <v>205969.50000000003</v>
      </c>
      <c r="AA187" s="9">
        <f>IF(MONTH(S187)&gt;=5,0,T187-8)</f>
        <v>0</v>
      </c>
      <c r="AB187" s="9">
        <v>650000</v>
      </c>
      <c r="AC187" s="26">
        <f>U187*AA187*AB187</f>
        <v>0</v>
      </c>
      <c r="AD187" s="9">
        <f>IF(AA187=0,T187,T187-AA187)</f>
        <v>3</v>
      </c>
      <c r="AE187" s="9">
        <v>730000</v>
      </c>
      <c r="AF187" s="9">
        <f>AE187*AD187*U187</f>
        <v>722700.0000000001</v>
      </c>
      <c r="AG187" s="26">
        <f>ROUND(AF187+AC187,0)</f>
        <v>722700</v>
      </c>
    </row>
    <row r="188" spans="1:33" ht="19.5" customHeight="1">
      <c r="A188" s="1">
        <f>COUNTIF($H$13:H188,H188)</f>
        <v>11</v>
      </c>
      <c r="B188" s="2" t="s">
        <v>206</v>
      </c>
      <c r="C188" s="23" t="s">
        <v>101</v>
      </c>
      <c r="D188" s="23" t="s">
        <v>590</v>
      </c>
      <c r="E188" s="23" t="s">
        <v>1045</v>
      </c>
      <c r="F188" s="44">
        <f>IF(E188="Nam",DATEVALUE(D188),0)</f>
        <v>0</v>
      </c>
      <c r="G188" s="79">
        <f>IF(E188="Nữ",DATEVALUE(D188),0)</f>
        <v>30846</v>
      </c>
      <c r="H188" s="1">
        <v>10</v>
      </c>
      <c r="I188" s="81" t="s">
        <v>24</v>
      </c>
      <c r="J188" s="1" t="s">
        <v>77</v>
      </c>
      <c r="K188" s="1">
        <v>1</v>
      </c>
      <c r="L188" s="5">
        <v>2.34</v>
      </c>
      <c r="M188" s="6">
        <v>0</v>
      </c>
      <c r="N188" s="7">
        <v>39356</v>
      </c>
      <c r="O188" s="1" t="s">
        <v>77</v>
      </c>
      <c r="P188" s="1">
        <v>2</v>
      </c>
      <c r="Q188" s="5">
        <v>2.67</v>
      </c>
      <c r="R188" s="6">
        <v>0</v>
      </c>
      <c r="S188" s="7">
        <v>40452</v>
      </c>
      <c r="T188" s="1">
        <f>13-MONTH(S188)</f>
        <v>3</v>
      </c>
      <c r="U188" s="8">
        <f>(Q188+(Q188*R188))-(L188+(L188*M188))</f>
        <v>0.33000000000000007</v>
      </c>
      <c r="V188" s="56">
        <v>722700</v>
      </c>
      <c r="W188" s="56"/>
      <c r="X188" s="9" t="s">
        <v>987</v>
      </c>
      <c r="Y188" s="9" t="s">
        <v>987</v>
      </c>
      <c r="Z188" s="9">
        <f>U188*T188*730000*28.5%</f>
        <v>205969.50000000003</v>
      </c>
      <c r="AA188" s="9">
        <f>IF(MONTH(S188)&gt;=5,0,T188-8)</f>
        <v>0</v>
      </c>
      <c r="AB188" s="9">
        <v>650000</v>
      </c>
      <c r="AC188" s="26">
        <f>U188*AA188*AB188</f>
        <v>0</v>
      </c>
      <c r="AD188" s="9">
        <f>IF(AA188=0,T188,T188-AA188)</f>
        <v>3</v>
      </c>
      <c r="AE188" s="9">
        <v>730000</v>
      </c>
      <c r="AF188" s="9">
        <f>AE188*AD188*U188</f>
        <v>722700.0000000001</v>
      </c>
      <c r="AG188" s="26">
        <f>ROUND(AF188+AC188,0)</f>
        <v>722700</v>
      </c>
    </row>
    <row r="189" spans="1:33" ht="19.5" customHeight="1">
      <c r="A189" s="1">
        <f>COUNTIF($H$13:H189,H189)</f>
        <v>12</v>
      </c>
      <c r="B189" s="2" t="s">
        <v>591</v>
      </c>
      <c r="C189" s="3" t="s">
        <v>219</v>
      </c>
      <c r="D189" s="3" t="s">
        <v>592</v>
      </c>
      <c r="E189" s="3" t="s">
        <v>1045</v>
      </c>
      <c r="F189" s="44">
        <f>IF(E189="Nam",DATEVALUE(D189),0)</f>
        <v>0</v>
      </c>
      <c r="G189" s="79">
        <f>IF(E189="Nữ",DATEVALUE(D189),0)</f>
        <v>28930</v>
      </c>
      <c r="H189" s="1">
        <v>10</v>
      </c>
      <c r="I189" s="81" t="s">
        <v>24</v>
      </c>
      <c r="J189" s="1" t="s">
        <v>77</v>
      </c>
      <c r="K189" s="1">
        <v>2</v>
      </c>
      <c r="L189" s="5">
        <v>2.67</v>
      </c>
      <c r="M189" s="6">
        <v>0</v>
      </c>
      <c r="N189" s="7">
        <v>39387</v>
      </c>
      <c r="O189" s="1" t="s">
        <v>77</v>
      </c>
      <c r="P189" s="1">
        <v>3</v>
      </c>
      <c r="Q189" s="5">
        <v>3</v>
      </c>
      <c r="R189" s="6">
        <v>0</v>
      </c>
      <c r="S189" s="7">
        <v>40483</v>
      </c>
      <c r="T189" s="1">
        <f>13-MONTH(S189)</f>
        <v>2</v>
      </c>
      <c r="U189" s="8">
        <f>(Q189+(Q189*R189))-(L189+(L189*M189))</f>
        <v>0.33000000000000007</v>
      </c>
      <c r="V189" s="56">
        <v>481800</v>
      </c>
      <c r="W189" s="56"/>
      <c r="X189" s="9" t="s">
        <v>987</v>
      </c>
      <c r="Y189" s="9" t="s">
        <v>987</v>
      </c>
      <c r="Z189" s="9">
        <f>U189*T189*730000*28.5%</f>
        <v>137313.00000000003</v>
      </c>
      <c r="AA189" s="9">
        <f>IF(MONTH(S189)&gt;=5,0,T189-8)</f>
        <v>0</v>
      </c>
      <c r="AB189" s="9">
        <v>650000</v>
      </c>
      <c r="AC189" s="26">
        <f>U189*AA189*AB189</f>
        <v>0</v>
      </c>
      <c r="AD189" s="9">
        <f>IF(AA189=0,T189,T189-AA189)</f>
        <v>2</v>
      </c>
      <c r="AE189" s="9">
        <v>730000</v>
      </c>
      <c r="AF189" s="9">
        <f>AE189*AD189*U189</f>
        <v>481800.0000000001</v>
      </c>
      <c r="AG189" s="26">
        <f>ROUND(AF189+AC189,0)</f>
        <v>481800</v>
      </c>
    </row>
    <row r="190" spans="1:33" ht="19.5" customHeight="1">
      <c r="A190" s="1">
        <f>COUNTIF($H$13:H190,H190)</f>
        <v>13</v>
      </c>
      <c r="B190" s="2" t="s">
        <v>593</v>
      </c>
      <c r="C190" s="3" t="s">
        <v>122</v>
      </c>
      <c r="D190" s="3" t="s">
        <v>594</v>
      </c>
      <c r="E190" s="3" t="s">
        <v>110</v>
      </c>
      <c r="F190" s="44">
        <f>IF(E190="Nam",DATEVALUE(D190),0)</f>
        <v>29522</v>
      </c>
      <c r="G190" s="79">
        <f>IF(E190="Nữ",DATEVALUE(D190),0)</f>
        <v>0</v>
      </c>
      <c r="H190" s="1">
        <v>10</v>
      </c>
      <c r="I190" s="81" t="s">
        <v>24</v>
      </c>
      <c r="J190" s="1" t="s">
        <v>77</v>
      </c>
      <c r="K190" s="1">
        <v>2</v>
      </c>
      <c r="L190" s="5">
        <v>2.67</v>
      </c>
      <c r="M190" s="6">
        <v>0</v>
      </c>
      <c r="N190" s="7">
        <v>39387</v>
      </c>
      <c r="O190" s="1" t="s">
        <v>77</v>
      </c>
      <c r="P190" s="1">
        <v>3</v>
      </c>
      <c r="Q190" s="5">
        <v>3</v>
      </c>
      <c r="R190" s="6">
        <v>0</v>
      </c>
      <c r="S190" s="7">
        <v>40483</v>
      </c>
      <c r="T190" s="1">
        <f>13-MONTH(S190)</f>
        <v>2</v>
      </c>
      <c r="U190" s="8">
        <f>(Q190+(Q190*R190))-(L190+(L190*M190))</f>
        <v>0.33000000000000007</v>
      </c>
      <c r="V190" s="56">
        <v>481800</v>
      </c>
      <c r="W190" s="56"/>
      <c r="X190" s="9" t="s">
        <v>987</v>
      </c>
      <c r="Y190" s="9" t="s">
        <v>987</v>
      </c>
      <c r="Z190" s="9">
        <f>U190*T190*730000*28.5%</f>
        <v>137313.00000000003</v>
      </c>
      <c r="AA190" s="9">
        <f>IF(MONTH(S190)&gt;=5,0,T190-8)</f>
        <v>0</v>
      </c>
      <c r="AB190" s="9">
        <v>650000</v>
      </c>
      <c r="AC190" s="26">
        <f>U190*AA190*AB190</f>
        <v>0</v>
      </c>
      <c r="AD190" s="9">
        <f>IF(AA190=0,T190,T190-AA190)</f>
        <v>2</v>
      </c>
      <c r="AE190" s="9">
        <v>730000</v>
      </c>
      <c r="AF190" s="9">
        <f>AE190*AD190*U190</f>
        <v>481800.0000000001</v>
      </c>
      <c r="AG190" s="26">
        <f>ROUND(AF190+AC190,0)</f>
        <v>481800</v>
      </c>
    </row>
    <row r="191" spans="1:33" ht="19.5" customHeight="1">
      <c r="A191" s="1">
        <f>COUNTIF($H$13:H191,H191)</f>
        <v>14</v>
      </c>
      <c r="B191" s="2" t="s">
        <v>227</v>
      </c>
      <c r="C191" s="23" t="s">
        <v>228</v>
      </c>
      <c r="D191" s="23" t="s">
        <v>586</v>
      </c>
      <c r="E191" s="23" t="s">
        <v>110</v>
      </c>
      <c r="F191" s="44">
        <f>IF(E191="Nam",DATEVALUE(D191),0)</f>
        <v>20456</v>
      </c>
      <c r="G191" s="79">
        <f>IF(E191="Nữ",DATEVALUE(D191),0)</f>
        <v>0</v>
      </c>
      <c r="H191" s="1">
        <v>10</v>
      </c>
      <c r="I191" s="81" t="s">
        <v>24</v>
      </c>
      <c r="J191" s="1" t="s">
        <v>79</v>
      </c>
      <c r="K191" s="1">
        <v>12</v>
      </c>
      <c r="L191" s="5">
        <v>3.63</v>
      </c>
      <c r="M191" s="6">
        <v>0.11</v>
      </c>
      <c r="N191" s="7">
        <v>40057</v>
      </c>
      <c r="O191" s="1" t="s">
        <v>79</v>
      </c>
      <c r="P191" s="1">
        <v>12</v>
      </c>
      <c r="Q191" s="5">
        <v>3.63</v>
      </c>
      <c r="R191" s="6">
        <v>0.12</v>
      </c>
      <c r="S191" s="7">
        <v>40422</v>
      </c>
      <c r="T191" s="1">
        <f>13-MONTH(S191)</f>
        <v>4</v>
      </c>
      <c r="U191" s="8">
        <f>(Q191+(Q191*R191))-(L191+(L191*M191))</f>
        <v>0.03629999999999978</v>
      </c>
      <c r="V191" s="56">
        <v>105996</v>
      </c>
      <c r="W191" s="56"/>
      <c r="X191" s="47" t="s">
        <v>987</v>
      </c>
      <c r="Y191" s="47" t="s">
        <v>987</v>
      </c>
      <c r="Z191" s="47">
        <f>U191*T191*730000*28.5%</f>
        <v>30208.85999999981</v>
      </c>
      <c r="AA191" s="47">
        <f>IF(MONTH(S191)&gt;=5,0,T191-8)</f>
        <v>0</v>
      </c>
      <c r="AB191" s="47">
        <v>650000</v>
      </c>
      <c r="AC191" s="48">
        <f>U191*AA191*AB191</f>
        <v>0</v>
      </c>
      <c r="AD191" s="47">
        <f>IF(AA191=0,T191,T191-AA191)</f>
        <v>4</v>
      </c>
      <c r="AE191" s="47">
        <v>730000</v>
      </c>
      <c r="AF191" s="47">
        <f>AE191*AD191*U191</f>
        <v>105995.99999999935</v>
      </c>
      <c r="AG191" s="49">
        <f>ROUND(AF191+AC191,0)</f>
        <v>105996</v>
      </c>
    </row>
    <row r="192" spans="1:33" ht="19.5" customHeight="1">
      <c r="A192" s="1">
        <f>COUNTIF($H$13:H192,H192)</f>
        <v>15</v>
      </c>
      <c r="B192" s="2" t="s">
        <v>598</v>
      </c>
      <c r="C192" s="3" t="s">
        <v>290</v>
      </c>
      <c r="D192" s="3" t="s">
        <v>599</v>
      </c>
      <c r="E192" s="3" t="s">
        <v>1045</v>
      </c>
      <c r="F192" s="44">
        <f>IF(E192="Nam",DATEVALUE(D192),0)</f>
        <v>0</v>
      </c>
      <c r="G192" s="79">
        <f>IF(E192="Nữ",DATEVALUE(D192),0)</f>
        <v>29439</v>
      </c>
      <c r="H192" s="1">
        <v>10</v>
      </c>
      <c r="I192" s="82" t="s">
        <v>597</v>
      </c>
      <c r="J192" s="1" t="s">
        <v>75</v>
      </c>
      <c r="K192" s="1">
        <v>3</v>
      </c>
      <c r="L192" s="5">
        <v>2.26</v>
      </c>
      <c r="M192" s="6">
        <v>0</v>
      </c>
      <c r="N192" s="7">
        <v>39722</v>
      </c>
      <c r="O192" s="1" t="s">
        <v>75</v>
      </c>
      <c r="P192" s="1">
        <v>4</v>
      </c>
      <c r="Q192" s="5">
        <v>2.46</v>
      </c>
      <c r="R192" s="6">
        <v>0</v>
      </c>
      <c r="S192" s="7">
        <v>40452</v>
      </c>
      <c r="T192" s="1">
        <f>13-MONTH(S192)</f>
        <v>3</v>
      </c>
      <c r="U192" s="8">
        <f>(Q192+(Q192*R192))-(L192+(L192*M192))</f>
        <v>0.20000000000000018</v>
      </c>
      <c r="V192" s="56">
        <v>438000</v>
      </c>
      <c r="W192" s="56"/>
      <c r="X192" s="50" t="s">
        <v>970</v>
      </c>
      <c r="Y192" s="50" t="s">
        <v>934</v>
      </c>
      <c r="Z192" s="50">
        <f>U192*T192*730000*28.5%</f>
        <v>124830.0000000001</v>
      </c>
      <c r="AA192" s="50">
        <f>IF(MONTH(S192)&gt;=5,0,T192-8)</f>
        <v>0</v>
      </c>
      <c r="AB192" s="50">
        <v>650000</v>
      </c>
      <c r="AC192" s="51">
        <f>U192*AA192*AB192</f>
        <v>0</v>
      </c>
      <c r="AD192" s="50">
        <f>IF(AA192=0,T192,T192-AA192)</f>
        <v>3</v>
      </c>
      <c r="AE192" s="50">
        <v>730000</v>
      </c>
      <c r="AF192" s="50">
        <f>AE192*AD192*U192</f>
        <v>438000.0000000004</v>
      </c>
      <c r="AG192" s="52">
        <f>ROUND(AF192+AC192,0)</f>
        <v>438000</v>
      </c>
    </row>
    <row r="193" spans="1:33" ht="19.5" customHeight="1">
      <c r="A193" s="1">
        <f>COUNTIF($H$13:H193,H193)</f>
        <v>16</v>
      </c>
      <c r="B193" s="2" t="s">
        <v>600</v>
      </c>
      <c r="C193" s="3" t="s">
        <v>130</v>
      </c>
      <c r="D193" s="3" t="s">
        <v>601</v>
      </c>
      <c r="E193" s="3" t="s">
        <v>110</v>
      </c>
      <c r="F193" s="44">
        <f>IF(E193="Nam",DATEVALUE(D193),0)</f>
        <v>29319</v>
      </c>
      <c r="G193" s="79">
        <f>IF(E193="Nữ",DATEVALUE(D193),0)</f>
        <v>0</v>
      </c>
      <c r="H193" s="1">
        <v>10</v>
      </c>
      <c r="I193" s="81" t="s">
        <v>597</v>
      </c>
      <c r="J193" s="1" t="s">
        <v>77</v>
      </c>
      <c r="K193" s="1">
        <v>2</v>
      </c>
      <c r="L193" s="5">
        <v>2.67</v>
      </c>
      <c r="M193" s="6">
        <v>0</v>
      </c>
      <c r="N193" s="7">
        <v>39387</v>
      </c>
      <c r="O193" s="1" t="s">
        <v>77</v>
      </c>
      <c r="P193" s="1">
        <v>3</v>
      </c>
      <c r="Q193" s="5">
        <v>3</v>
      </c>
      <c r="R193" s="6">
        <v>0</v>
      </c>
      <c r="S193" s="7">
        <v>40483</v>
      </c>
      <c r="T193" s="1">
        <f>13-MONTH(S193)</f>
        <v>2</v>
      </c>
      <c r="U193" s="8">
        <f>(Q193+(Q193*R193))-(L193+(L193*M193))</f>
        <v>0.33000000000000007</v>
      </c>
      <c r="V193" s="56">
        <v>481800</v>
      </c>
      <c r="W193" s="56"/>
      <c r="X193" s="50" t="s">
        <v>934</v>
      </c>
      <c r="Y193" s="50" t="s">
        <v>934</v>
      </c>
      <c r="Z193" s="50">
        <f>U193*T193*730000*28.5%</f>
        <v>137313.00000000003</v>
      </c>
      <c r="AA193" s="50">
        <f>IF(MONTH(S193)&gt;=5,0,T193-8)</f>
        <v>0</v>
      </c>
      <c r="AB193" s="50">
        <v>650000</v>
      </c>
      <c r="AC193" s="51">
        <f>U193*AA193*AB193</f>
        <v>0</v>
      </c>
      <c r="AD193" s="50">
        <f>IF(AA193=0,T193,T193-AA193)</f>
        <v>2</v>
      </c>
      <c r="AE193" s="50">
        <v>730000</v>
      </c>
      <c r="AF193" s="50">
        <f>AE193*AD193*U193</f>
        <v>481800.0000000001</v>
      </c>
      <c r="AG193" s="52">
        <f>ROUND(AF193+AC193,0)</f>
        <v>481800</v>
      </c>
    </row>
    <row r="194" spans="1:33" ht="19.5" customHeight="1">
      <c r="A194" s="1">
        <f>COUNTIF($H$13:H194,H194)</f>
        <v>17</v>
      </c>
      <c r="B194" s="41" t="s">
        <v>287</v>
      </c>
      <c r="C194" s="3" t="s">
        <v>290</v>
      </c>
      <c r="D194" s="3" t="s">
        <v>890</v>
      </c>
      <c r="E194" s="3" t="s">
        <v>1045</v>
      </c>
      <c r="F194" s="44">
        <f>IF(E194="Nam",DATEVALUE(D194),0)</f>
        <v>0</v>
      </c>
      <c r="G194" s="79">
        <f>IF(E194="Nữ",DATEVALUE(D194),0)</f>
        <v>28323</v>
      </c>
      <c r="H194" s="1">
        <v>10</v>
      </c>
      <c r="I194" s="81" t="s">
        <v>597</v>
      </c>
      <c r="J194" s="1" t="s">
        <v>77</v>
      </c>
      <c r="K194" s="1">
        <v>3</v>
      </c>
      <c r="L194" s="5">
        <v>3</v>
      </c>
      <c r="M194" s="6">
        <v>0</v>
      </c>
      <c r="N194" s="7">
        <v>39569</v>
      </c>
      <c r="O194" s="1" t="s">
        <v>77</v>
      </c>
      <c r="P194" s="1">
        <v>4</v>
      </c>
      <c r="Q194" s="5">
        <v>3.33</v>
      </c>
      <c r="R194" s="6">
        <v>0</v>
      </c>
      <c r="S194" s="7">
        <v>40299</v>
      </c>
      <c r="T194" s="1">
        <f>13-MONTH(S194)</f>
        <v>8</v>
      </c>
      <c r="U194" s="8">
        <f>(Q194+(Q194*R194))-(L194+(L194*M194))</f>
        <v>0.33000000000000007</v>
      </c>
      <c r="V194" s="56">
        <v>1927200</v>
      </c>
      <c r="W194" s="56"/>
      <c r="X194" s="50" t="s">
        <v>934</v>
      </c>
      <c r="Y194" s="50" t="s">
        <v>934</v>
      </c>
      <c r="Z194" s="50">
        <f>U194*T194*730000*28.5%</f>
        <v>549252.0000000001</v>
      </c>
      <c r="AA194" s="50">
        <f>IF(MONTH(S194)&gt;=5,0,T194-8)</f>
        <v>0</v>
      </c>
      <c r="AB194" s="50">
        <v>650000</v>
      </c>
      <c r="AC194" s="51">
        <f>U194*AA194*AB194</f>
        <v>0</v>
      </c>
      <c r="AD194" s="50">
        <f>IF(AA194=0,T194,T194-AA194)</f>
        <v>8</v>
      </c>
      <c r="AE194" s="50">
        <v>730000</v>
      </c>
      <c r="AF194" s="50">
        <f>AE194*AD194*U194</f>
        <v>1927200.0000000005</v>
      </c>
      <c r="AG194" s="52">
        <f>ROUND(AF194+AC194,0)</f>
        <v>1927200</v>
      </c>
    </row>
    <row r="195" spans="1:33" ht="19.5" customHeight="1">
      <c r="A195" s="1">
        <f>COUNTIF($H$13:H195,H195)</f>
        <v>18</v>
      </c>
      <c r="B195" s="2" t="s">
        <v>604</v>
      </c>
      <c r="C195" s="23" t="s">
        <v>80</v>
      </c>
      <c r="D195" s="23" t="s">
        <v>605</v>
      </c>
      <c r="E195" s="23" t="s">
        <v>1045</v>
      </c>
      <c r="F195" s="44">
        <f>IF(E195="Nam",DATEVALUE(D195),0)</f>
        <v>0</v>
      </c>
      <c r="G195" s="79">
        <f>IF(E195="Nữ",DATEVALUE(D195),0)</f>
        <v>29790</v>
      </c>
      <c r="H195" s="1">
        <v>10</v>
      </c>
      <c r="I195" s="81" t="s">
        <v>603</v>
      </c>
      <c r="J195" s="1" t="s">
        <v>77</v>
      </c>
      <c r="K195" s="1">
        <v>2</v>
      </c>
      <c r="L195" s="5">
        <v>2.67</v>
      </c>
      <c r="M195" s="6">
        <v>0</v>
      </c>
      <c r="N195" s="7">
        <v>39387</v>
      </c>
      <c r="O195" s="1" t="s">
        <v>77</v>
      </c>
      <c r="P195" s="1">
        <v>3</v>
      </c>
      <c r="Q195" s="5">
        <v>3</v>
      </c>
      <c r="R195" s="6">
        <v>0</v>
      </c>
      <c r="S195" s="7">
        <v>40483</v>
      </c>
      <c r="T195" s="1">
        <f>13-MONTH(S195)</f>
        <v>2</v>
      </c>
      <c r="U195" s="8">
        <f>(Q195+(Q195*R195))-(L195+(L195*M195))</f>
        <v>0.33000000000000007</v>
      </c>
      <c r="V195" s="56">
        <v>481800</v>
      </c>
      <c r="W195" s="56"/>
      <c r="X195" s="50" t="s">
        <v>1024</v>
      </c>
      <c r="Y195" s="50" t="s">
        <v>1024</v>
      </c>
      <c r="Z195" s="50">
        <f>U195*T195*730000*28.5%</f>
        <v>137313.00000000003</v>
      </c>
      <c r="AA195" s="50">
        <f>IF(MONTH(S195)&gt;=5,0,T195-8)</f>
        <v>0</v>
      </c>
      <c r="AB195" s="50">
        <v>650000</v>
      </c>
      <c r="AC195" s="51">
        <f>U195*AA195*AB195</f>
        <v>0</v>
      </c>
      <c r="AD195" s="50">
        <f>IF(AA195=0,T195,T195-AA195)</f>
        <v>2</v>
      </c>
      <c r="AE195" s="50">
        <v>730000</v>
      </c>
      <c r="AF195" s="50">
        <f>AE195*AD195*U195</f>
        <v>481800.0000000001</v>
      </c>
      <c r="AG195" s="52">
        <f>ROUND(AF195+AC195,0)</f>
        <v>481800</v>
      </c>
    </row>
    <row r="196" spans="1:33" ht="19.5" customHeight="1">
      <c r="A196" s="1">
        <f>COUNTIF($H$13:H196,H196)</f>
        <v>19</v>
      </c>
      <c r="B196" s="2" t="s">
        <v>280</v>
      </c>
      <c r="C196" s="23" t="s">
        <v>492</v>
      </c>
      <c r="D196" s="23" t="s">
        <v>602</v>
      </c>
      <c r="E196" s="23" t="s">
        <v>110</v>
      </c>
      <c r="F196" s="44">
        <f>IF(E196="Nam",DATEVALUE(D196),0)</f>
        <v>29859</v>
      </c>
      <c r="G196" s="79">
        <f>IF(E196="Nữ",DATEVALUE(D196),0)</f>
        <v>0</v>
      </c>
      <c r="H196" s="1">
        <v>10</v>
      </c>
      <c r="I196" s="82" t="s">
        <v>603</v>
      </c>
      <c r="J196" s="1" t="s">
        <v>77</v>
      </c>
      <c r="K196" s="1">
        <v>2</v>
      </c>
      <c r="L196" s="5">
        <v>2.67</v>
      </c>
      <c r="M196" s="6">
        <v>0</v>
      </c>
      <c r="N196" s="7">
        <v>39114</v>
      </c>
      <c r="O196" s="1" t="s">
        <v>77</v>
      </c>
      <c r="P196" s="1">
        <v>3</v>
      </c>
      <c r="Q196" s="5">
        <v>3</v>
      </c>
      <c r="R196" s="6">
        <v>0</v>
      </c>
      <c r="S196" s="7">
        <v>40210</v>
      </c>
      <c r="T196" s="1">
        <f>13-MONTH(S196)</f>
        <v>11</v>
      </c>
      <c r="U196" s="8">
        <f>(Q196+(Q196*R196))-(L196+(L196*M196))</f>
        <v>0.33000000000000007</v>
      </c>
      <c r="V196" s="56">
        <v>2570700</v>
      </c>
      <c r="W196" s="56"/>
      <c r="X196" s="50" t="s">
        <v>1024</v>
      </c>
      <c r="Y196" s="50" t="s">
        <v>1024</v>
      </c>
      <c r="Z196" s="50">
        <f>U196*T196*730000*28.5%</f>
        <v>755221.5000000001</v>
      </c>
      <c r="AA196" s="50">
        <f>IF(MONTH(S196)&gt;=5,0,T196-8)</f>
        <v>3</v>
      </c>
      <c r="AB196" s="50">
        <v>650000</v>
      </c>
      <c r="AC196" s="51">
        <f>U196*AA196*AB196</f>
        <v>643500.0000000001</v>
      </c>
      <c r="AD196" s="50">
        <f>IF(AA196=0,T196,T196-AA196)</f>
        <v>8</v>
      </c>
      <c r="AE196" s="50">
        <v>730000</v>
      </c>
      <c r="AF196" s="50">
        <f>AE196*AD196*U196</f>
        <v>1927200.0000000005</v>
      </c>
      <c r="AG196" s="52">
        <f>ROUND(AF196+AC196,0)</f>
        <v>2570700</v>
      </c>
    </row>
    <row r="197" spans="1:33" ht="19.5" customHeight="1">
      <c r="A197" s="1">
        <f>COUNTIF($H$13:H197,H197)</f>
        <v>1</v>
      </c>
      <c r="B197" s="2" t="s">
        <v>133</v>
      </c>
      <c r="C197" s="3" t="s">
        <v>137</v>
      </c>
      <c r="D197" s="3" t="s">
        <v>606</v>
      </c>
      <c r="E197" s="3" t="s">
        <v>1045</v>
      </c>
      <c r="F197" s="44">
        <f>IF(E197="Nam",DATEVALUE(D197),0)</f>
        <v>0</v>
      </c>
      <c r="G197" s="79">
        <f>IF(E197="Nữ",DATEVALUE(D197),0)</f>
        <v>30403</v>
      </c>
      <c r="H197" s="1">
        <v>11</v>
      </c>
      <c r="I197" s="81" t="s">
        <v>4</v>
      </c>
      <c r="J197" s="1" t="s">
        <v>77</v>
      </c>
      <c r="K197" s="1">
        <v>1</v>
      </c>
      <c r="L197" s="5">
        <v>2.34</v>
      </c>
      <c r="M197" s="6">
        <v>0</v>
      </c>
      <c r="N197" s="7">
        <v>39356</v>
      </c>
      <c r="O197" s="1" t="s">
        <v>77</v>
      </c>
      <c r="P197" s="1">
        <v>2</v>
      </c>
      <c r="Q197" s="5">
        <v>2.67</v>
      </c>
      <c r="R197" s="6">
        <v>0</v>
      </c>
      <c r="S197" s="7">
        <v>40452</v>
      </c>
      <c r="T197" s="1">
        <f>13-MONTH(S197)</f>
        <v>3</v>
      </c>
      <c r="U197" s="8">
        <f>(Q197+(Q197*R197))-(L197+(L197*M197))</f>
        <v>0.33000000000000007</v>
      </c>
      <c r="V197" s="56">
        <v>722700</v>
      </c>
      <c r="W197" s="56"/>
      <c r="X197" s="50" t="s">
        <v>957</v>
      </c>
      <c r="Y197" s="50" t="s">
        <v>957</v>
      </c>
      <c r="Z197" s="50">
        <f>U197*T197*730000*28.5%</f>
        <v>205969.50000000003</v>
      </c>
      <c r="AA197" s="50">
        <f>IF(MONTH(S197)&gt;=5,0,T197-8)</f>
        <v>0</v>
      </c>
      <c r="AB197" s="50">
        <v>650000</v>
      </c>
      <c r="AC197" s="51">
        <f>U197*AA197*AB197</f>
        <v>0</v>
      </c>
      <c r="AD197" s="50">
        <f>IF(AA197=0,T197,T197-AA197)</f>
        <v>3</v>
      </c>
      <c r="AE197" s="50">
        <v>730000</v>
      </c>
      <c r="AF197" s="50">
        <f>AE197*AD197*U197</f>
        <v>722700.0000000001</v>
      </c>
      <c r="AG197" s="52">
        <f>ROUND(AF197+AC197,0)</f>
        <v>722700</v>
      </c>
    </row>
    <row r="198" spans="1:33" ht="19.5" customHeight="1">
      <c r="A198" s="1">
        <f>COUNTIF($H$13:H198,H198)</f>
        <v>2</v>
      </c>
      <c r="B198" s="2" t="s">
        <v>169</v>
      </c>
      <c r="C198" s="3" t="s">
        <v>105</v>
      </c>
      <c r="D198" s="3" t="s">
        <v>607</v>
      </c>
      <c r="E198" s="3" t="s">
        <v>1045</v>
      </c>
      <c r="F198" s="44">
        <f>IF(E198="Nam",DATEVALUE(D198),0)</f>
        <v>0</v>
      </c>
      <c r="G198" s="79">
        <f>IF(E198="Nữ",DATEVALUE(D198),0)</f>
        <v>30970</v>
      </c>
      <c r="H198" s="1">
        <v>11</v>
      </c>
      <c r="I198" s="81" t="s">
        <v>86</v>
      </c>
      <c r="J198" s="1" t="s">
        <v>77</v>
      </c>
      <c r="K198" s="1">
        <v>1</v>
      </c>
      <c r="L198" s="5">
        <v>2.34</v>
      </c>
      <c r="M198" s="6">
        <v>0</v>
      </c>
      <c r="N198" s="7">
        <v>39356</v>
      </c>
      <c r="O198" s="1" t="s">
        <v>77</v>
      </c>
      <c r="P198" s="1">
        <v>2</v>
      </c>
      <c r="Q198" s="5">
        <v>2.67</v>
      </c>
      <c r="R198" s="6">
        <v>0</v>
      </c>
      <c r="S198" s="7">
        <v>40452</v>
      </c>
      <c r="T198" s="1">
        <f>13-MONTH(S198)</f>
        <v>3</v>
      </c>
      <c r="U198" s="8">
        <f>(Q198+(Q198*R198))-(L198+(L198*M198))</f>
        <v>0.33000000000000007</v>
      </c>
      <c r="V198" s="56">
        <v>722700</v>
      </c>
      <c r="W198" s="56"/>
      <c r="X198" s="50" t="s">
        <v>948</v>
      </c>
      <c r="Y198" s="50" t="s">
        <v>948</v>
      </c>
      <c r="Z198" s="50">
        <f>U198*T198*730000*28.5%</f>
        <v>205969.50000000003</v>
      </c>
      <c r="AA198" s="50">
        <f>IF(MONTH(S198)&gt;=5,0,T198-8)</f>
        <v>0</v>
      </c>
      <c r="AB198" s="50">
        <v>650000</v>
      </c>
      <c r="AC198" s="51">
        <f>U198*AA198*AB198</f>
        <v>0</v>
      </c>
      <c r="AD198" s="50">
        <f>IF(AA198=0,T198,T198-AA198)</f>
        <v>3</v>
      </c>
      <c r="AE198" s="50">
        <v>730000</v>
      </c>
      <c r="AF198" s="50">
        <f>AE198*AD198*U198</f>
        <v>722700.0000000001</v>
      </c>
      <c r="AG198" s="52">
        <f>ROUND(AF198+AC198,0)</f>
        <v>722700</v>
      </c>
    </row>
    <row r="199" spans="1:33" ht="19.5" customHeight="1">
      <c r="A199" s="1">
        <f>COUNTIF($H$13:H199,H199)</f>
        <v>3</v>
      </c>
      <c r="B199" s="2" t="s">
        <v>839</v>
      </c>
      <c r="C199" s="3" t="s">
        <v>112</v>
      </c>
      <c r="D199" s="3" t="s">
        <v>876</v>
      </c>
      <c r="E199" s="3" t="s">
        <v>1045</v>
      </c>
      <c r="F199" s="44">
        <f>IF(E199="Nam",DATEVALUE(D199),0)</f>
        <v>0</v>
      </c>
      <c r="G199" s="79">
        <f>IF(E199="Nữ",DATEVALUE(D199),0)</f>
        <v>25108</v>
      </c>
      <c r="H199" s="1">
        <v>11</v>
      </c>
      <c r="I199" s="81" t="s">
        <v>86</v>
      </c>
      <c r="J199" s="1" t="s">
        <v>77</v>
      </c>
      <c r="K199" s="1">
        <v>5</v>
      </c>
      <c r="L199" s="5">
        <v>3.66</v>
      </c>
      <c r="M199" s="6">
        <v>0</v>
      </c>
      <c r="N199" s="7">
        <v>39661</v>
      </c>
      <c r="O199" s="1" t="s">
        <v>77</v>
      </c>
      <c r="P199" s="1">
        <v>6</v>
      </c>
      <c r="Q199" s="5">
        <v>3.99</v>
      </c>
      <c r="R199" s="6">
        <v>0</v>
      </c>
      <c r="S199" s="7">
        <v>40391</v>
      </c>
      <c r="T199" s="1">
        <f>13-MONTH(S199)</f>
        <v>5</v>
      </c>
      <c r="U199" s="8">
        <f>(Q199+(Q199*R199))-(L199+(L199*M199))</f>
        <v>0.33000000000000007</v>
      </c>
      <c r="V199" s="56">
        <v>1204500</v>
      </c>
      <c r="W199" s="56"/>
      <c r="X199" s="50" t="s">
        <v>948</v>
      </c>
      <c r="Y199" s="50" t="s">
        <v>948</v>
      </c>
      <c r="Z199" s="50">
        <f>U199*T199*730000*28.5%</f>
        <v>343282.50000000006</v>
      </c>
      <c r="AA199" s="50">
        <f>IF(MONTH(S199)&gt;=5,0,T199-8)</f>
        <v>0</v>
      </c>
      <c r="AB199" s="50">
        <v>650000</v>
      </c>
      <c r="AC199" s="51">
        <f>U199*AA199*AB199</f>
        <v>0</v>
      </c>
      <c r="AD199" s="50">
        <f>IF(AA199=0,T199,T199-AA199)</f>
        <v>5</v>
      </c>
      <c r="AE199" s="50">
        <v>730000</v>
      </c>
      <c r="AF199" s="50">
        <f>AE199*AD199*U199</f>
        <v>1204500.0000000002</v>
      </c>
      <c r="AG199" s="52">
        <f>ROUND(AF199+AC199,0)</f>
        <v>1204500</v>
      </c>
    </row>
    <row r="200" spans="1:33" ht="19.5" customHeight="1">
      <c r="A200" s="1">
        <f>COUNTIF($H$13:H200,H200)</f>
        <v>4</v>
      </c>
      <c r="B200" s="2" t="s">
        <v>207</v>
      </c>
      <c r="C200" s="3" t="s">
        <v>612</v>
      </c>
      <c r="D200" s="3" t="s">
        <v>613</v>
      </c>
      <c r="E200" s="3" t="s">
        <v>110</v>
      </c>
      <c r="F200" s="44">
        <f>IF(E200="Nam",DATEVALUE(D200),0)</f>
        <v>19591</v>
      </c>
      <c r="G200" s="79">
        <f>IF(E200="Nữ",DATEVALUE(D200),0)</f>
        <v>0</v>
      </c>
      <c r="H200" s="1">
        <v>11</v>
      </c>
      <c r="I200" s="81" t="s">
        <v>3</v>
      </c>
      <c r="J200" s="1" t="s">
        <v>85</v>
      </c>
      <c r="K200" s="1">
        <v>5</v>
      </c>
      <c r="L200" s="5">
        <v>5.76</v>
      </c>
      <c r="M200" s="6">
        <v>0</v>
      </c>
      <c r="N200" s="7">
        <v>39387</v>
      </c>
      <c r="O200" s="1" t="s">
        <v>85</v>
      </c>
      <c r="P200" s="1">
        <v>6</v>
      </c>
      <c r="Q200" s="5">
        <v>6.1</v>
      </c>
      <c r="R200" s="6">
        <v>0</v>
      </c>
      <c r="S200" s="7">
        <v>40483</v>
      </c>
      <c r="T200" s="1">
        <f>13-MONTH(S200)</f>
        <v>2</v>
      </c>
      <c r="U200" s="8">
        <f>(Q200+(Q200*R200))-(L200+(L200*M200))</f>
        <v>0.33999999999999986</v>
      </c>
      <c r="V200" s="56">
        <v>496400</v>
      </c>
      <c r="W200" s="56"/>
      <c r="X200" s="50" t="s">
        <v>972</v>
      </c>
      <c r="Y200" s="50" t="s">
        <v>966</v>
      </c>
      <c r="Z200" s="50">
        <f>U200*T200*730000*28.5%</f>
        <v>141473.9999999999</v>
      </c>
      <c r="AA200" s="50">
        <f>IF(MONTH(S200)&gt;=5,0,T200-8)</f>
        <v>0</v>
      </c>
      <c r="AB200" s="50">
        <v>650000</v>
      </c>
      <c r="AC200" s="51">
        <f>U200*AA200*AB200</f>
        <v>0</v>
      </c>
      <c r="AD200" s="50">
        <f>IF(AA200=0,T200,T200-AA200)</f>
        <v>2</v>
      </c>
      <c r="AE200" s="50">
        <v>730000</v>
      </c>
      <c r="AF200" s="50">
        <f>AE200*AD200*U200</f>
        <v>496399.99999999977</v>
      </c>
      <c r="AG200" s="52">
        <f>ROUND(AF200+AC200,0)</f>
        <v>496400</v>
      </c>
    </row>
    <row r="201" spans="1:33" ht="19.5" customHeight="1">
      <c r="A201" s="1">
        <f>COUNTIF($H$13:H201,H201)</f>
        <v>5</v>
      </c>
      <c r="B201" s="2" t="s">
        <v>608</v>
      </c>
      <c r="C201" s="3" t="s">
        <v>73</v>
      </c>
      <c r="D201" s="3" t="s">
        <v>609</v>
      </c>
      <c r="E201" s="3" t="s">
        <v>1045</v>
      </c>
      <c r="F201" s="44">
        <f>IF(E201="Nam",DATEVALUE(D201),0)</f>
        <v>0</v>
      </c>
      <c r="G201" s="79">
        <f>IF(E201="Nữ",DATEVALUE(D201),0)</f>
        <v>31060</v>
      </c>
      <c r="H201" s="1">
        <v>11</v>
      </c>
      <c r="I201" s="81" t="s">
        <v>610</v>
      </c>
      <c r="J201" s="1" t="s">
        <v>77</v>
      </c>
      <c r="K201" s="1">
        <v>1</v>
      </c>
      <c r="L201" s="5">
        <v>2.34</v>
      </c>
      <c r="M201" s="6">
        <v>0</v>
      </c>
      <c r="N201" s="7">
        <v>39356</v>
      </c>
      <c r="O201" s="1" t="s">
        <v>77</v>
      </c>
      <c r="P201" s="1">
        <v>2</v>
      </c>
      <c r="Q201" s="5">
        <v>2.67</v>
      </c>
      <c r="R201" s="6">
        <v>0</v>
      </c>
      <c r="S201" s="7">
        <v>40452</v>
      </c>
      <c r="T201" s="1">
        <f>13-MONTH(S201)</f>
        <v>3</v>
      </c>
      <c r="U201" s="8">
        <f>(Q201+(Q201*R201))-(L201+(L201*M201))</f>
        <v>0.33000000000000007</v>
      </c>
      <c r="V201" s="56">
        <v>722700</v>
      </c>
      <c r="W201" s="56"/>
      <c r="X201" s="50" t="s">
        <v>966</v>
      </c>
      <c r="Y201" s="50" t="s">
        <v>966</v>
      </c>
      <c r="Z201" s="50">
        <f>U201*T201*730000*28.5%</f>
        <v>205969.50000000003</v>
      </c>
      <c r="AA201" s="50">
        <f>IF(MONTH(S201)&gt;=5,0,T201-8)</f>
        <v>0</v>
      </c>
      <c r="AB201" s="50">
        <v>650000</v>
      </c>
      <c r="AC201" s="51">
        <f>U201*AA201*AB201</f>
        <v>0</v>
      </c>
      <c r="AD201" s="50">
        <f>IF(AA201=0,T201,T201-AA201)</f>
        <v>3</v>
      </c>
      <c r="AE201" s="50">
        <v>730000</v>
      </c>
      <c r="AF201" s="50">
        <f>AE201*AD201*U201</f>
        <v>722700.0000000001</v>
      </c>
      <c r="AG201" s="52">
        <f>ROUND(AF201+AC201,0)</f>
        <v>722700</v>
      </c>
    </row>
    <row r="202" spans="1:33" ht="19.5" customHeight="1">
      <c r="A202" s="1">
        <f>COUNTIF($H$13:H202,H202)</f>
        <v>6</v>
      </c>
      <c r="B202" s="2" t="s">
        <v>368</v>
      </c>
      <c r="C202" s="3" t="s">
        <v>99</v>
      </c>
      <c r="D202" s="3" t="s">
        <v>897</v>
      </c>
      <c r="E202" s="3" t="s">
        <v>1045</v>
      </c>
      <c r="F202" s="44">
        <f>IF(E202="Nam",DATEVALUE(D202),0)</f>
        <v>0</v>
      </c>
      <c r="G202" s="79">
        <f>IF(E202="Nữ",DATEVALUE(D202),0)</f>
        <v>27966</v>
      </c>
      <c r="H202" s="1">
        <v>11</v>
      </c>
      <c r="I202" s="81" t="s">
        <v>610</v>
      </c>
      <c r="J202" s="1" t="s">
        <v>77</v>
      </c>
      <c r="K202" s="1">
        <v>2</v>
      </c>
      <c r="L202" s="5">
        <v>2.67</v>
      </c>
      <c r="M202" s="6">
        <v>0</v>
      </c>
      <c r="N202" s="7">
        <v>39479</v>
      </c>
      <c r="O202" s="1" t="s">
        <v>77</v>
      </c>
      <c r="P202" s="1">
        <v>3</v>
      </c>
      <c r="Q202" s="5">
        <v>3</v>
      </c>
      <c r="R202" s="6">
        <v>0</v>
      </c>
      <c r="S202" s="7">
        <v>40210</v>
      </c>
      <c r="T202" s="1">
        <f>13-MONTH(S202)</f>
        <v>11</v>
      </c>
      <c r="U202" s="8">
        <f>(Q202+(Q202*R202))-(L202+(L202*M202))</f>
        <v>0.33000000000000007</v>
      </c>
      <c r="V202" s="56">
        <v>2570700</v>
      </c>
      <c r="W202" s="56"/>
      <c r="X202" s="50" t="s">
        <v>966</v>
      </c>
      <c r="Y202" s="50" t="s">
        <v>966</v>
      </c>
      <c r="Z202" s="50">
        <f>U202*T202*730000*28.5%</f>
        <v>755221.5000000001</v>
      </c>
      <c r="AA202" s="50">
        <f>IF(MONTH(S202)&gt;=5,0,T202-8)</f>
        <v>3</v>
      </c>
      <c r="AB202" s="50">
        <v>650000</v>
      </c>
      <c r="AC202" s="51">
        <f>U202*AA202*AB202</f>
        <v>643500.0000000001</v>
      </c>
      <c r="AD202" s="50">
        <f>IF(AA202=0,T202,T202-AA202)</f>
        <v>8</v>
      </c>
      <c r="AE202" s="50">
        <v>730000</v>
      </c>
      <c r="AF202" s="50">
        <f>AE202*AD202*U202</f>
        <v>1927200.0000000005</v>
      </c>
      <c r="AG202" s="52">
        <f>ROUND(AF202+AC202,0)</f>
        <v>2570700</v>
      </c>
    </row>
    <row r="203" spans="1:33" ht="19.5" customHeight="1">
      <c r="A203" s="1">
        <f>COUNTIF($H$13:H203,H203)</f>
        <v>7</v>
      </c>
      <c r="B203" s="2" t="s">
        <v>151</v>
      </c>
      <c r="C203" s="23" t="s">
        <v>152</v>
      </c>
      <c r="D203" s="23" t="s">
        <v>611</v>
      </c>
      <c r="E203" s="23" t="s">
        <v>110</v>
      </c>
      <c r="F203" s="44">
        <f>IF(E203="Nam",DATEVALUE(D203),0)</f>
        <v>18668</v>
      </c>
      <c r="G203" s="79">
        <f>IF(E203="Nữ",DATEVALUE(D203),0)</f>
        <v>0</v>
      </c>
      <c r="H203" s="1">
        <v>11</v>
      </c>
      <c r="I203" s="81" t="s">
        <v>3</v>
      </c>
      <c r="J203" s="1" t="s">
        <v>77</v>
      </c>
      <c r="K203" s="1">
        <v>9</v>
      </c>
      <c r="L203" s="5">
        <v>4.98</v>
      </c>
      <c r="M203" s="6">
        <v>0.09</v>
      </c>
      <c r="N203" s="7">
        <v>40118</v>
      </c>
      <c r="O203" s="1" t="s">
        <v>77</v>
      </c>
      <c r="P203" s="1">
        <v>9</v>
      </c>
      <c r="Q203" s="5">
        <v>4.98</v>
      </c>
      <c r="R203" s="6">
        <v>0.1</v>
      </c>
      <c r="S203" s="7">
        <v>40483</v>
      </c>
      <c r="T203" s="1">
        <f>13-MONTH(S203)</f>
        <v>2</v>
      </c>
      <c r="U203" s="8">
        <f>(Q203+(Q203*R203))-(L203+(L203*M203))</f>
        <v>0.04980000000000029</v>
      </c>
      <c r="V203" s="56">
        <v>72708</v>
      </c>
      <c r="W203" s="56"/>
      <c r="X203" s="50" t="s">
        <v>972</v>
      </c>
      <c r="Y203" s="50" t="s">
        <v>966</v>
      </c>
      <c r="Z203" s="50">
        <f>U203*T203*730000*28.5%</f>
        <v>20721.78000000012</v>
      </c>
      <c r="AA203" s="50">
        <f>IF(MONTH(S203)&gt;=5,0,T203-8)</f>
        <v>0</v>
      </c>
      <c r="AB203" s="50">
        <v>650000</v>
      </c>
      <c r="AC203" s="51">
        <f>U203*AA203*AB203</f>
        <v>0</v>
      </c>
      <c r="AD203" s="50">
        <f>IF(AA203=0,T203,T203-AA203)</f>
        <v>2</v>
      </c>
      <c r="AE203" s="50">
        <v>730000</v>
      </c>
      <c r="AF203" s="50">
        <f>AE203*AD203*U203</f>
        <v>72708.00000000042</v>
      </c>
      <c r="AG203" s="52">
        <f>ROUND(AF203+AC203,0)</f>
        <v>72708</v>
      </c>
    </row>
    <row r="204" spans="1:33" ht="19.5" customHeight="1">
      <c r="A204" s="1">
        <f>COUNTIF($H$13:H204,H204)</f>
        <v>8</v>
      </c>
      <c r="B204" s="2" t="s">
        <v>299</v>
      </c>
      <c r="C204" s="3" t="s">
        <v>118</v>
      </c>
      <c r="D204" s="3" t="s">
        <v>614</v>
      </c>
      <c r="E204" s="3" t="s">
        <v>1045</v>
      </c>
      <c r="F204" s="44">
        <f>IF(E204="Nam",DATEVALUE(D204),0)</f>
        <v>0</v>
      </c>
      <c r="G204" s="79">
        <f>IF(E204="Nữ",DATEVALUE(D204),0)</f>
        <v>29861</v>
      </c>
      <c r="H204" s="1">
        <v>11</v>
      </c>
      <c r="I204" s="81" t="s">
        <v>17</v>
      </c>
      <c r="J204" s="1" t="s">
        <v>117</v>
      </c>
      <c r="K204" s="1">
        <v>1</v>
      </c>
      <c r="L204" s="5">
        <v>1.86</v>
      </c>
      <c r="M204" s="6">
        <v>0</v>
      </c>
      <c r="N204" s="7">
        <v>39722</v>
      </c>
      <c r="O204" s="1" t="s">
        <v>117</v>
      </c>
      <c r="P204" s="1">
        <v>2</v>
      </c>
      <c r="Q204" s="5">
        <v>2.06</v>
      </c>
      <c r="R204" s="6">
        <v>0</v>
      </c>
      <c r="S204" s="7">
        <v>40452</v>
      </c>
      <c r="T204" s="1">
        <f>13-MONTH(S204)</f>
        <v>3</v>
      </c>
      <c r="U204" s="8">
        <f>(Q204+(Q204*R204))-(L204+(L204*M204))</f>
        <v>0.19999999999999996</v>
      </c>
      <c r="V204" s="56">
        <v>438000</v>
      </c>
      <c r="W204" s="56"/>
      <c r="X204" s="50" t="s">
        <v>1039</v>
      </c>
      <c r="Y204" s="50" t="s">
        <v>1040</v>
      </c>
      <c r="Z204" s="50">
        <f>U204*T204*730000*28.5%</f>
        <v>124829.99999999996</v>
      </c>
      <c r="AA204" s="50">
        <f>IF(MONTH(S204)&gt;=5,0,T204-8)</f>
        <v>0</v>
      </c>
      <c r="AB204" s="50">
        <v>650000</v>
      </c>
      <c r="AC204" s="51">
        <f>U204*AA204*AB204</f>
        <v>0</v>
      </c>
      <c r="AD204" s="50">
        <f>IF(AA204=0,T204,T204-AA204)</f>
        <v>3</v>
      </c>
      <c r="AE204" s="50">
        <v>730000</v>
      </c>
      <c r="AF204" s="50">
        <f>AE204*AD204*U204</f>
        <v>437999.9999999999</v>
      </c>
      <c r="AG204" s="52">
        <f>ROUND(AF204+AC204,0)</f>
        <v>438000</v>
      </c>
    </row>
    <row r="205" spans="1:33" ht="19.5" customHeight="1">
      <c r="A205" s="1">
        <f>COUNTIF($H$13:H205,H205)</f>
        <v>9</v>
      </c>
      <c r="B205" s="2" t="s">
        <v>615</v>
      </c>
      <c r="C205" s="23" t="s">
        <v>281</v>
      </c>
      <c r="D205" s="23" t="s">
        <v>616</v>
      </c>
      <c r="E205" s="23" t="s">
        <v>1045</v>
      </c>
      <c r="F205" s="44">
        <f>IF(E205="Nam",DATEVALUE(D205),0)</f>
        <v>0</v>
      </c>
      <c r="G205" s="79">
        <f>IF(E205="Nữ",DATEVALUE(D205),0)</f>
        <v>27769</v>
      </c>
      <c r="H205" s="1">
        <v>11</v>
      </c>
      <c r="I205" s="81" t="s">
        <v>17</v>
      </c>
      <c r="J205" s="1" t="s">
        <v>117</v>
      </c>
      <c r="K205" s="1">
        <v>1</v>
      </c>
      <c r="L205" s="5">
        <v>1.86</v>
      </c>
      <c r="M205" s="6">
        <v>0</v>
      </c>
      <c r="N205" s="7">
        <v>39753</v>
      </c>
      <c r="O205" s="1" t="s">
        <v>117</v>
      </c>
      <c r="P205" s="1">
        <v>2</v>
      </c>
      <c r="Q205" s="5">
        <v>2.06</v>
      </c>
      <c r="R205" s="6">
        <v>0</v>
      </c>
      <c r="S205" s="7">
        <v>40483</v>
      </c>
      <c r="T205" s="1">
        <f>13-MONTH(S205)</f>
        <v>2</v>
      </c>
      <c r="U205" s="8">
        <f>(Q205+(Q205*R205))-(L205+(L205*M205))</f>
        <v>0.19999999999999996</v>
      </c>
      <c r="V205" s="56">
        <v>292000</v>
      </c>
      <c r="W205" s="56"/>
      <c r="X205" s="50" t="s">
        <v>1039</v>
      </c>
      <c r="Y205" s="50" t="s">
        <v>1040</v>
      </c>
      <c r="Z205" s="50">
        <f>U205*T205*730000*28.5%</f>
        <v>83219.99999999997</v>
      </c>
      <c r="AA205" s="50">
        <f>IF(MONTH(S205)&gt;=5,0,T205-8)</f>
        <v>0</v>
      </c>
      <c r="AB205" s="50">
        <v>650000</v>
      </c>
      <c r="AC205" s="51">
        <f>U205*AA205*AB205</f>
        <v>0</v>
      </c>
      <c r="AD205" s="50">
        <f>IF(AA205=0,T205,T205-AA205)</f>
        <v>2</v>
      </c>
      <c r="AE205" s="50">
        <v>730000</v>
      </c>
      <c r="AF205" s="50">
        <f>AE205*AD205*U205</f>
        <v>291999.99999999994</v>
      </c>
      <c r="AG205" s="52">
        <f>ROUND(AF205+AC205,0)</f>
        <v>292000</v>
      </c>
    </row>
    <row r="206" spans="1:33" ht="19.5" customHeight="1">
      <c r="A206" s="1">
        <f>COUNTIF($H$13:H206,H206)</f>
        <v>1</v>
      </c>
      <c r="B206" s="2" t="s">
        <v>620</v>
      </c>
      <c r="C206" s="3" t="s">
        <v>132</v>
      </c>
      <c r="D206" s="3" t="s">
        <v>621</v>
      </c>
      <c r="E206" s="3" t="s">
        <v>1045</v>
      </c>
      <c r="F206" s="44">
        <f>IF(E206="Nam",DATEVALUE(D206),0)</f>
        <v>0</v>
      </c>
      <c r="G206" s="79">
        <f>IF(E206="Nữ",DATEVALUE(D206),0)</f>
        <v>30187</v>
      </c>
      <c r="H206" s="1">
        <v>12</v>
      </c>
      <c r="I206" s="81" t="s">
        <v>6</v>
      </c>
      <c r="J206" s="1" t="s">
        <v>75</v>
      </c>
      <c r="K206" s="1">
        <v>1</v>
      </c>
      <c r="L206" s="5">
        <v>1.86</v>
      </c>
      <c r="M206" s="6">
        <v>0</v>
      </c>
      <c r="N206" s="7">
        <v>39722</v>
      </c>
      <c r="O206" s="1" t="s">
        <v>75</v>
      </c>
      <c r="P206" s="1">
        <v>2</v>
      </c>
      <c r="Q206" s="5">
        <v>2.06</v>
      </c>
      <c r="R206" s="6">
        <v>0</v>
      </c>
      <c r="S206" s="7">
        <v>40452</v>
      </c>
      <c r="T206" s="1">
        <f>13-MONTH(S206)</f>
        <v>3</v>
      </c>
      <c r="U206" s="8">
        <f>(Q206+(Q206*R206))-(L206+(L206*M206))</f>
        <v>0.19999999999999996</v>
      </c>
      <c r="V206" s="56">
        <v>438000</v>
      </c>
      <c r="W206" s="56"/>
      <c r="X206" s="50" t="s">
        <v>1030</v>
      </c>
      <c r="Y206" s="50" t="s">
        <v>986</v>
      </c>
      <c r="Z206" s="50">
        <f>U206*T206*730000*28.5%</f>
        <v>124829.99999999996</v>
      </c>
      <c r="AA206" s="50">
        <f>IF(MONTH(S206)&gt;=5,0,T206-8)</f>
        <v>0</v>
      </c>
      <c r="AB206" s="50">
        <v>650000</v>
      </c>
      <c r="AC206" s="51">
        <f>U206*AA206*AB206</f>
        <v>0</v>
      </c>
      <c r="AD206" s="50">
        <f>IF(AA206=0,T206,T206-AA206)</f>
        <v>3</v>
      </c>
      <c r="AE206" s="50">
        <v>730000</v>
      </c>
      <c r="AF206" s="50">
        <f>AE206*AD206*U206</f>
        <v>437999.9999999999</v>
      </c>
      <c r="AG206" s="52">
        <f>ROUND(AF206+AC206,0)</f>
        <v>438000</v>
      </c>
    </row>
    <row r="207" spans="1:33" ht="19.5" customHeight="1">
      <c r="A207" s="1">
        <f>COUNTIF($H$13:H207,H207)</f>
        <v>2</v>
      </c>
      <c r="B207" s="2" t="s">
        <v>617</v>
      </c>
      <c r="C207" s="3" t="s">
        <v>183</v>
      </c>
      <c r="D207" s="3" t="s">
        <v>618</v>
      </c>
      <c r="E207" s="3" t="s">
        <v>110</v>
      </c>
      <c r="F207" s="44">
        <f>IF(E207="Nam",DATEVALUE(D207),0)</f>
        <v>29026</v>
      </c>
      <c r="G207" s="79">
        <f>IF(E207="Nữ",DATEVALUE(D207),0)</f>
        <v>0</v>
      </c>
      <c r="H207" s="1">
        <v>12</v>
      </c>
      <c r="I207" s="82" t="s">
        <v>6</v>
      </c>
      <c r="J207" s="1" t="s">
        <v>75</v>
      </c>
      <c r="K207" s="1">
        <v>2</v>
      </c>
      <c r="L207" s="5">
        <v>2.06</v>
      </c>
      <c r="M207" s="6">
        <v>0</v>
      </c>
      <c r="N207" s="7">
        <v>39630</v>
      </c>
      <c r="O207" s="1" t="s">
        <v>75</v>
      </c>
      <c r="P207" s="1">
        <v>3</v>
      </c>
      <c r="Q207" s="5">
        <v>2.26</v>
      </c>
      <c r="R207" s="6">
        <v>0</v>
      </c>
      <c r="S207" s="7">
        <v>40360</v>
      </c>
      <c r="T207" s="1">
        <f>13-MONTH(S207)</f>
        <v>6</v>
      </c>
      <c r="U207" s="8">
        <f>(Q207+(Q207*R207))-(L207+(L207*M207))</f>
        <v>0.19999999999999973</v>
      </c>
      <c r="V207" s="56">
        <v>876000</v>
      </c>
      <c r="W207" s="56"/>
      <c r="X207" s="50" t="s">
        <v>1030</v>
      </c>
      <c r="Y207" s="50" t="s">
        <v>986</v>
      </c>
      <c r="Z207" s="50">
        <f>U207*T207*730000*28.5%</f>
        <v>249659.99999999965</v>
      </c>
      <c r="AA207" s="50">
        <f>IF(MONTH(S207)&gt;=5,0,T207-8)</f>
        <v>0</v>
      </c>
      <c r="AB207" s="50">
        <v>650000</v>
      </c>
      <c r="AC207" s="51">
        <f>U207*AA207*AB207</f>
        <v>0</v>
      </c>
      <c r="AD207" s="50">
        <f>IF(AA207=0,T207,T207-AA207)</f>
        <v>6</v>
      </c>
      <c r="AE207" s="50">
        <v>730000</v>
      </c>
      <c r="AF207" s="50">
        <f>AE207*AD207*U207</f>
        <v>875999.9999999988</v>
      </c>
      <c r="AG207" s="52">
        <f>ROUND(AF207+AC207,0)</f>
        <v>876000</v>
      </c>
    </row>
    <row r="208" spans="1:33" ht="19.5" customHeight="1">
      <c r="A208" s="1">
        <f>COUNTIF($H$13:H208,H208)</f>
        <v>3</v>
      </c>
      <c r="B208" s="2" t="s">
        <v>206</v>
      </c>
      <c r="C208" s="23" t="s">
        <v>100</v>
      </c>
      <c r="D208" s="23" t="s">
        <v>619</v>
      </c>
      <c r="E208" s="23" t="s">
        <v>1045</v>
      </c>
      <c r="F208" s="44">
        <f>IF(E208="Nam",DATEVALUE(D208),0)</f>
        <v>0</v>
      </c>
      <c r="G208" s="79">
        <f>IF(E208="Nữ",DATEVALUE(D208),0)</f>
        <v>22699</v>
      </c>
      <c r="H208" s="1">
        <v>12</v>
      </c>
      <c r="I208" s="81" t="s">
        <v>6</v>
      </c>
      <c r="J208" s="1" t="s">
        <v>79</v>
      </c>
      <c r="K208" s="1">
        <v>12</v>
      </c>
      <c r="L208" s="5">
        <v>3.63</v>
      </c>
      <c r="M208" s="6">
        <v>0.11</v>
      </c>
      <c r="N208" s="7">
        <v>40057</v>
      </c>
      <c r="O208" s="1" t="s">
        <v>79</v>
      </c>
      <c r="P208" s="1">
        <v>12</v>
      </c>
      <c r="Q208" s="5">
        <v>3.63</v>
      </c>
      <c r="R208" s="6">
        <v>0.12</v>
      </c>
      <c r="S208" s="7">
        <v>40422</v>
      </c>
      <c r="T208" s="1">
        <f>13-MONTH(S208)</f>
        <v>4</v>
      </c>
      <c r="U208" s="8">
        <f>(Q208+(Q208*R208))-(L208+(L208*M208))</f>
        <v>0.03629999999999978</v>
      </c>
      <c r="V208" s="56">
        <v>105996</v>
      </c>
      <c r="W208" s="56"/>
      <c r="X208" s="50" t="s">
        <v>986</v>
      </c>
      <c r="Y208" s="50" t="s">
        <v>986</v>
      </c>
      <c r="Z208" s="50">
        <f>U208*T208*730000*28.5%</f>
        <v>30208.85999999981</v>
      </c>
      <c r="AA208" s="50">
        <f>IF(MONTH(S208)&gt;=5,0,T208-8)</f>
        <v>0</v>
      </c>
      <c r="AB208" s="50">
        <v>650000</v>
      </c>
      <c r="AC208" s="51">
        <f>U208*AA208*AB208</f>
        <v>0</v>
      </c>
      <c r="AD208" s="50">
        <f>IF(AA208=0,T208,T208-AA208)</f>
        <v>4</v>
      </c>
      <c r="AE208" s="50">
        <v>730000</v>
      </c>
      <c r="AF208" s="50">
        <f>AE208*AD208*U208</f>
        <v>105995.99999999935</v>
      </c>
      <c r="AG208" s="52">
        <f>ROUND(AF208+AC208,0)</f>
        <v>105996</v>
      </c>
    </row>
    <row r="209" spans="1:33" ht="19.5" customHeight="1">
      <c r="A209" s="1">
        <f>COUNTIF($H$13:H209,H209)</f>
        <v>4</v>
      </c>
      <c r="B209" s="2" t="s">
        <v>622</v>
      </c>
      <c r="C209" s="3" t="s">
        <v>113</v>
      </c>
      <c r="D209" s="3" t="s">
        <v>623</v>
      </c>
      <c r="E209" s="3" t="s">
        <v>110</v>
      </c>
      <c r="F209" s="44">
        <f>IF(E209="Nam",DATEVALUE(D209),0)</f>
        <v>29471</v>
      </c>
      <c r="G209" s="79">
        <f>IF(E209="Nữ",DATEVALUE(D209),0)</f>
        <v>0</v>
      </c>
      <c r="H209" s="1">
        <v>12</v>
      </c>
      <c r="I209" s="81" t="s">
        <v>624</v>
      </c>
      <c r="J209" s="1" t="s">
        <v>77</v>
      </c>
      <c r="K209" s="1">
        <v>2</v>
      </c>
      <c r="L209" s="5">
        <v>2.67</v>
      </c>
      <c r="M209" s="6">
        <v>0</v>
      </c>
      <c r="N209" s="7">
        <v>39387</v>
      </c>
      <c r="O209" s="1" t="s">
        <v>77</v>
      </c>
      <c r="P209" s="1">
        <v>3</v>
      </c>
      <c r="Q209" s="5">
        <v>3</v>
      </c>
      <c r="R209" s="6">
        <v>0</v>
      </c>
      <c r="S209" s="7">
        <v>40483</v>
      </c>
      <c r="T209" s="1">
        <f>13-MONTH(S209)</f>
        <v>2</v>
      </c>
      <c r="U209" s="8">
        <f>(Q209+(Q209*R209))-(L209+(L209*M209))</f>
        <v>0.33000000000000007</v>
      </c>
      <c r="V209" s="56">
        <v>481800</v>
      </c>
      <c r="W209" s="56"/>
      <c r="X209" s="50" t="s">
        <v>1023</v>
      </c>
      <c r="Y209" s="50" t="s">
        <v>1023</v>
      </c>
      <c r="Z209" s="50">
        <f>U209*T209*730000*28.5%</f>
        <v>137313.00000000003</v>
      </c>
      <c r="AA209" s="50">
        <f>IF(MONTH(S209)&gt;=5,0,T209-8)</f>
        <v>0</v>
      </c>
      <c r="AB209" s="50">
        <v>650000</v>
      </c>
      <c r="AC209" s="51">
        <f>U209*AA209*AB209</f>
        <v>0</v>
      </c>
      <c r="AD209" s="50">
        <f>IF(AA209=0,T209,T209-AA209)</f>
        <v>2</v>
      </c>
      <c r="AE209" s="50">
        <v>730000</v>
      </c>
      <c r="AF209" s="50">
        <f>AE209*AD209*U209</f>
        <v>481800.0000000001</v>
      </c>
      <c r="AG209" s="52">
        <f>ROUND(AF209+AC209,0)</f>
        <v>481800</v>
      </c>
    </row>
    <row r="210" spans="1:33" ht="19.5" customHeight="1">
      <c r="A210" s="1">
        <f>COUNTIF($H$13:H210,H210)</f>
        <v>5</v>
      </c>
      <c r="B210" s="2" t="s">
        <v>236</v>
      </c>
      <c r="C210" s="23" t="s">
        <v>113</v>
      </c>
      <c r="D210" s="23" t="s">
        <v>630</v>
      </c>
      <c r="E210" s="23" t="s">
        <v>110</v>
      </c>
      <c r="F210" s="44">
        <f>IF(E210="Nam",DATEVALUE(D210),0)</f>
        <v>29927</v>
      </c>
      <c r="G210" s="79">
        <f>IF(E210="Nữ",DATEVALUE(D210),0)</f>
        <v>0</v>
      </c>
      <c r="H210" s="1">
        <v>12</v>
      </c>
      <c r="I210" s="81" t="s">
        <v>627</v>
      </c>
      <c r="J210" s="1" t="s">
        <v>77</v>
      </c>
      <c r="K210" s="1">
        <v>1</v>
      </c>
      <c r="L210" s="5">
        <v>2.34</v>
      </c>
      <c r="M210" s="6">
        <v>0</v>
      </c>
      <c r="N210" s="7">
        <v>39356</v>
      </c>
      <c r="O210" s="1" t="s">
        <v>77</v>
      </c>
      <c r="P210" s="1">
        <v>2</v>
      </c>
      <c r="Q210" s="5">
        <v>2.67</v>
      </c>
      <c r="R210" s="6">
        <v>0</v>
      </c>
      <c r="S210" s="7">
        <v>40452</v>
      </c>
      <c r="T210" s="1">
        <f>13-MONTH(S210)</f>
        <v>3</v>
      </c>
      <c r="U210" s="8">
        <f>(Q210+(Q210*R210))-(L210+(L210*M210))</f>
        <v>0.33000000000000007</v>
      </c>
      <c r="V210" s="56">
        <v>722700</v>
      </c>
      <c r="W210" s="56"/>
      <c r="X210" s="50" t="s">
        <v>1033</v>
      </c>
      <c r="Y210" s="50" t="s">
        <v>1033</v>
      </c>
      <c r="Z210" s="50">
        <f>U210*T210*730000*28.5%</f>
        <v>205969.50000000003</v>
      </c>
      <c r="AA210" s="50">
        <f>IF(MONTH(S210)&gt;=5,0,T210-8)</f>
        <v>0</v>
      </c>
      <c r="AB210" s="50">
        <v>650000</v>
      </c>
      <c r="AC210" s="51">
        <f>U210*AA210*AB210</f>
        <v>0</v>
      </c>
      <c r="AD210" s="50">
        <f>IF(AA210=0,T210,T210-AA210)</f>
        <v>3</v>
      </c>
      <c r="AE210" s="50">
        <v>730000</v>
      </c>
      <c r="AF210" s="50">
        <f>AE210*AD210*U210</f>
        <v>722700.0000000001</v>
      </c>
      <c r="AG210" s="52">
        <f>ROUND(AF210+AC210,0)</f>
        <v>722700</v>
      </c>
    </row>
    <row r="211" spans="1:33" ht="19.5" customHeight="1">
      <c r="A211" s="1">
        <f>COUNTIF($H$13:H211,H211)</f>
        <v>6</v>
      </c>
      <c r="B211" s="2" t="s">
        <v>628</v>
      </c>
      <c r="C211" s="23" t="s">
        <v>215</v>
      </c>
      <c r="D211" s="23" t="s">
        <v>629</v>
      </c>
      <c r="E211" s="23" t="s">
        <v>110</v>
      </c>
      <c r="F211" s="44">
        <f>IF(E211="Nam",DATEVALUE(D211),0)</f>
        <v>28607</v>
      </c>
      <c r="G211" s="79">
        <f>IF(E211="Nữ",DATEVALUE(D211),0)</f>
        <v>0</v>
      </c>
      <c r="H211" s="1">
        <v>12</v>
      </c>
      <c r="I211" s="81" t="s">
        <v>627</v>
      </c>
      <c r="J211" s="1" t="s">
        <v>77</v>
      </c>
      <c r="K211" s="1">
        <v>2</v>
      </c>
      <c r="L211" s="5">
        <v>2.67</v>
      </c>
      <c r="M211" s="6">
        <v>0</v>
      </c>
      <c r="N211" s="7">
        <v>39356</v>
      </c>
      <c r="O211" s="1" t="s">
        <v>77</v>
      </c>
      <c r="P211" s="1">
        <v>3</v>
      </c>
      <c r="Q211" s="5">
        <v>3</v>
      </c>
      <c r="R211" s="6">
        <v>0</v>
      </c>
      <c r="S211" s="7">
        <v>40452</v>
      </c>
      <c r="T211" s="1">
        <f>13-MONTH(S211)</f>
        <v>3</v>
      </c>
      <c r="U211" s="8">
        <f>(Q211+(Q211*R211))-(L211+(L211*M211))</f>
        <v>0.33000000000000007</v>
      </c>
      <c r="V211" s="56">
        <v>722700</v>
      </c>
      <c r="W211" s="56"/>
      <c r="X211" s="50" t="s">
        <v>1033</v>
      </c>
      <c r="Y211" s="50" t="s">
        <v>1033</v>
      </c>
      <c r="Z211" s="50">
        <f>U211*T211*730000*28.5%</f>
        <v>205969.50000000003</v>
      </c>
      <c r="AA211" s="50">
        <f>IF(MONTH(S211)&gt;=5,0,T211-8)</f>
        <v>0</v>
      </c>
      <c r="AB211" s="50">
        <v>650000</v>
      </c>
      <c r="AC211" s="51">
        <f>U211*AA211*AB211</f>
        <v>0</v>
      </c>
      <c r="AD211" s="50">
        <f>IF(AA211=0,T211,T211-AA211)</f>
        <v>3</v>
      </c>
      <c r="AE211" s="50">
        <v>730000</v>
      </c>
      <c r="AF211" s="50">
        <f>AE211*AD211*U211</f>
        <v>722700.0000000001</v>
      </c>
      <c r="AG211" s="52">
        <f>ROUND(AF211+AC211,0)</f>
        <v>722700</v>
      </c>
    </row>
    <row r="212" spans="1:33" ht="19.5" customHeight="1">
      <c r="A212" s="1">
        <f>COUNTIF($H$13:H212,H212)</f>
        <v>7</v>
      </c>
      <c r="B212" s="2" t="s">
        <v>593</v>
      </c>
      <c r="C212" s="3" t="s">
        <v>625</v>
      </c>
      <c r="D212" s="3" t="s">
        <v>626</v>
      </c>
      <c r="E212" s="3" t="s">
        <v>110</v>
      </c>
      <c r="F212" s="44">
        <f>IF(E212="Nam",DATEVALUE(D212),0)</f>
        <v>27925</v>
      </c>
      <c r="G212" s="79">
        <f>IF(E212="Nữ",DATEVALUE(D212),0)</f>
        <v>0</v>
      </c>
      <c r="H212" s="1">
        <v>12</v>
      </c>
      <c r="I212" s="81" t="s">
        <v>627</v>
      </c>
      <c r="J212" s="1" t="s">
        <v>77</v>
      </c>
      <c r="K212" s="1">
        <v>4</v>
      </c>
      <c r="L212" s="5">
        <v>3.33</v>
      </c>
      <c r="M212" s="6">
        <v>0</v>
      </c>
      <c r="N212" s="7">
        <v>39083</v>
      </c>
      <c r="O212" s="1" t="s">
        <v>77</v>
      </c>
      <c r="P212" s="1">
        <v>5</v>
      </c>
      <c r="Q212" s="5">
        <v>3.66</v>
      </c>
      <c r="R212" s="6">
        <v>0</v>
      </c>
      <c r="S212" s="7">
        <v>40179</v>
      </c>
      <c r="T212" s="1">
        <f>13-MONTH(S212)</f>
        <v>12</v>
      </c>
      <c r="U212" s="8">
        <f>(Q212+(Q212*R212))-(L212+(L212*M212))</f>
        <v>0.33000000000000007</v>
      </c>
      <c r="V212" s="56">
        <v>2785200</v>
      </c>
      <c r="W212" s="56"/>
      <c r="X212" s="50" t="s">
        <v>1033</v>
      </c>
      <c r="Y212" s="50" t="s">
        <v>1033</v>
      </c>
      <c r="Z212" s="50">
        <f>U212*T212*730000*28.5%</f>
        <v>823878.0000000001</v>
      </c>
      <c r="AA212" s="50">
        <f>IF(MONTH(S212)&gt;=5,0,T212-8)</f>
        <v>4</v>
      </c>
      <c r="AB212" s="50">
        <v>650000</v>
      </c>
      <c r="AC212" s="51">
        <f>U212*AA212*AB212</f>
        <v>858000.0000000002</v>
      </c>
      <c r="AD212" s="50">
        <f>IF(AA212=0,T212,T212-AA212)</f>
        <v>8</v>
      </c>
      <c r="AE212" s="50">
        <v>730000</v>
      </c>
      <c r="AF212" s="50">
        <f>AE212*AD212*U212</f>
        <v>1927200.0000000005</v>
      </c>
      <c r="AG212" s="52">
        <f>ROUND(AF212+AC212,0)</f>
        <v>2785200</v>
      </c>
    </row>
    <row r="213" spans="1:33" ht="19.5" customHeight="1">
      <c r="A213" s="1">
        <f>COUNTIF($H$13:H213,H213)</f>
        <v>1</v>
      </c>
      <c r="B213" s="2" t="s">
        <v>631</v>
      </c>
      <c r="C213" s="3" t="s">
        <v>92</v>
      </c>
      <c r="D213" s="3" t="s">
        <v>632</v>
      </c>
      <c r="E213" s="3" t="s">
        <v>1045</v>
      </c>
      <c r="F213" s="44">
        <f>IF(E213="Nam",DATEVALUE(D213),0)</f>
        <v>0</v>
      </c>
      <c r="G213" s="79">
        <f>IF(E213="Nữ",DATEVALUE(D213),0)</f>
        <v>27000</v>
      </c>
      <c r="H213" s="1">
        <v>13</v>
      </c>
      <c r="I213" s="81" t="s">
        <v>26</v>
      </c>
      <c r="J213" s="1" t="s">
        <v>81</v>
      </c>
      <c r="K213" s="1">
        <v>5</v>
      </c>
      <c r="L213" s="5">
        <v>3.66</v>
      </c>
      <c r="M213" s="6">
        <v>0</v>
      </c>
      <c r="N213" s="7">
        <v>39173</v>
      </c>
      <c r="O213" s="1" t="s">
        <v>81</v>
      </c>
      <c r="P213" s="1">
        <v>6</v>
      </c>
      <c r="Q213" s="5">
        <v>3.99</v>
      </c>
      <c r="R213" s="6">
        <v>0</v>
      </c>
      <c r="S213" s="7">
        <v>40269</v>
      </c>
      <c r="T213" s="1">
        <f>13-MONTH(S213)</f>
        <v>9</v>
      </c>
      <c r="U213" s="8">
        <f>(Q213+(Q213*R213))-(L213+(L213*M213))</f>
        <v>0.33000000000000007</v>
      </c>
      <c r="V213" s="56">
        <v>2141700</v>
      </c>
      <c r="W213" s="56"/>
      <c r="X213" s="50" t="s">
        <v>979</v>
      </c>
      <c r="Y213" s="50" t="s">
        <v>979</v>
      </c>
      <c r="Z213" s="50">
        <f>U213*T213*730000*28.5%</f>
        <v>617908.5000000001</v>
      </c>
      <c r="AA213" s="50">
        <f>IF(MONTH(S213)&gt;=5,0,T213-8)</f>
        <v>1</v>
      </c>
      <c r="AB213" s="50">
        <v>650000</v>
      </c>
      <c r="AC213" s="51">
        <f>U213*AA213*AB213</f>
        <v>214500.00000000006</v>
      </c>
      <c r="AD213" s="50">
        <f>IF(AA213=0,T213,T213-AA213)</f>
        <v>8</v>
      </c>
      <c r="AE213" s="50">
        <v>730000</v>
      </c>
      <c r="AF213" s="50">
        <f>AE213*AD213*U213</f>
        <v>1927200.0000000005</v>
      </c>
      <c r="AG213" s="52">
        <f>ROUND(AF213+AC213,0)</f>
        <v>2141700</v>
      </c>
    </row>
    <row r="214" spans="1:33" ht="19.5" customHeight="1">
      <c r="A214" s="1">
        <f>COUNTIF($H$13:H214,H214)</f>
        <v>2</v>
      </c>
      <c r="B214" s="2" t="s">
        <v>1042</v>
      </c>
      <c r="C214" s="3" t="s">
        <v>1043</v>
      </c>
      <c r="D214" s="3" t="s">
        <v>1044</v>
      </c>
      <c r="E214" s="3" t="s">
        <v>1045</v>
      </c>
      <c r="F214" s="44">
        <f>IF(E214="Nam",DATEVALUE(D214),0)</f>
        <v>0</v>
      </c>
      <c r="G214" s="79">
        <f>IF(E214="Nữ",DATEVALUE(D214),0)</f>
        <v>28545</v>
      </c>
      <c r="H214" s="1">
        <v>13</v>
      </c>
      <c r="I214" s="81" t="s">
        <v>26</v>
      </c>
      <c r="J214" s="1" t="s">
        <v>114</v>
      </c>
      <c r="K214" s="1">
        <v>3</v>
      </c>
      <c r="L214" s="5">
        <v>3</v>
      </c>
      <c r="M214" s="6">
        <v>0</v>
      </c>
      <c r="N214" s="7">
        <v>39569</v>
      </c>
      <c r="O214" s="1" t="s">
        <v>114</v>
      </c>
      <c r="P214" s="1">
        <v>4</v>
      </c>
      <c r="Q214" s="5">
        <v>3.33</v>
      </c>
      <c r="R214" s="6">
        <v>0</v>
      </c>
      <c r="S214" s="7">
        <v>40299</v>
      </c>
      <c r="T214" s="1">
        <f>13-MONTH(S214)</f>
        <v>8</v>
      </c>
      <c r="U214" s="8">
        <f>(Q214+(Q214*R214))-(L214+(L214*M214))</f>
        <v>0.33000000000000007</v>
      </c>
      <c r="V214" s="56">
        <v>1927200</v>
      </c>
      <c r="W214" s="56"/>
      <c r="X214" s="50" t="s">
        <v>979</v>
      </c>
      <c r="Y214" s="50" t="s">
        <v>979</v>
      </c>
      <c r="Z214" s="50">
        <f>U214*T214*730000*28.5%</f>
        <v>549252.0000000001</v>
      </c>
      <c r="AA214" s="50">
        <f>IF(MONTH(S214)&gt;=5,0,T214-8)</f>
        <v>0</v>
      </c>
      <c r="AB214" s="50">
        <v>650000</v>
      </c>
      <c r="AC214" s="51">
        <f>U214*AA214*AB214</f>
        <v>0</v>
      </c>
      <c r="AD214" s="50">
        <f>IF(AA214=0,T214,T214-AA214)</f>
        <v>8</v>
      </c>
      <c r="AE214" s="50">
        <v>730000</v>
      </c>
      <c r="AF214" s="50">
        <f>AE214*AD214*U214</f>
        <v>1927200.0000000005</v>
      </c>
      <c r="AG214" s="52">
        <f>ROUND(AF214+AC214,0)</f>
        <v>1927200</v>
      </c>
    </row>
    <row r="215" spans="1:33" ht="19.5" customHeight="1">
      <c r="A215" s="1">
        <f>COUNTIF($H$13:H215,H215)</f>
        <v>3</v>
      </c>
      <c r="B215" s="2" t="s">
        <v>158</v>
      </c>
      <c r="C215" s="3" t="s">
        <v>82</v>
      </c>
      <c r="D215" s="3" t="s">
        <v>633</v>
      </c>
      <c r="E215" s="3" t="s">
        <v>1045</v>
      </c>
      <c r="F215" s="44">
        <f>IF(E215="Nam",DATEVALUE(D215),0)</f>
        <v>0</v>
      </c>
      <c r="G215" s="79">
        <f>IF(E215="Nữ",DATEVALUE(D215),0)</f>
        <v>23553</v>
      </c>
      <c r="H215" s="1">
        <v>13</v>
      </c>
      <c r="I215" s="82" t="s">
        <v>26</v>
      </c>
      <c r="J215" s="1" t="s">
        <v>79</v>
      </c>
      <c r="K215" s="1">
        <v>12</v>
      </c>
      <c r="L215" s="5">
        <v>3.63</v>
      </c>
      <c r="M215" s="6">
        <v>0</v>
      </c>
      <c r="N215" s="7">
        <v>39783</v>
      </c>
      <c r="O215" s="1" t="s">
        <v>79</v>
      </c>
      <c r="P215" s="1">
        <v>12</v>
      </c>
      <c r="Q215" s="5">
        <v>3.63</v>
      </c>
      <c r="R215" s="6">
        <v>0.05</v>
      </c>
      <c r="S215" s="7">
        <v>40513</v>
      </c>
      <c r="T215" s="1">
        <f>13-MONTH(S215)</f>
        <v>1</v>
      </c>
      <c r="U215" s="8">
        <f>(Q215+(Q215*R215))-(L215+(L215*M215))</f>
        <v>0.18149999999999977</v>
      </c>
      <c r="V215" s="56">
        <v>132495</v>
      </c>
      <c r="W215" s="56"/>
      <c r="X215" s="50" t="s">
        <v>979</v>
      </c>
      <c r="Y215" s="50" t="s">
        <v>979</v>
      </c>
      <c r="Z215" s="50">
        <f>U215*T215*730000*28.5%</f>
        <v>37761.074999999946</v>
      </c>
      <c r="AA215" s="50">
        <f>IF(MONTH(S215)&gt;=5,0,T215-8)</f>
        <v>0</v>
      </c>
      <c r="AB215" s="50">
        <v>650000</v>
      </c>
      <c r="AC215" s="51">
        <f>U215*AA215*AB215</f>
        <v>0</v>
      </c>
      <c r="AD215" s="50">
        <f>IF(AA215=0,T215,T215-AA215)</f>
        <v>1</v>
      </c>
      <c r="AE215" s="50">
        <v>730000</v>
      </c>
      <c r="AF215" s="50">
        <f>AE215*AD215*U215</f>
        <v>132494.99999999983</v>
      </c>
      <c r="AG215" s="52">
        <f>ROUND(AF215+AC215,0)</f>
        <v>132495</v>
      </c>
    </row>
    <row r="216" spans="1:33" ht="19.5" customHeight="1">
      <c r="A216" s="1">
        <f>COUNTIF($H$13:H216,H216)</f>
        <v>4</v>
      </c>
      <c r="B216" s="2" t="s">
        <v>243</v>
      </c>
      <c r="C216" s="23" t="s">
        <v>100</v>
      </c>
      <c r="D216" s="23" t="s">
        <v>634</v>
      </c>
      <c r="E216" s="23" t="s">
        <v>110</v>
      </c>
      <c r="F216" s="44">
        <f>IF(E216="Nam",DATEVALUE(D216),0)</f>
        <v>22690</v>
      </c>
      <c r="G216" s="79">
        <f>IF(E216="Nữ",DATEVALUE(D216),0)</f>
        <v>0</v>
      </c>
      <c r="H216" s="1">
        <v>13</v>
      </c>
      <c r="I216" s="81" t="s">
        <v>26</v>
      </c>
      <c r="J216" s="1" t="s">
        <v>79</v>
      </c>
      <c r="K216" s="1">
        <v>12</v>
      </c>
      <c r="L216" s="5">
        <v>3.63</v>
      </c>
      <c r="M216" s="6">
        <v>0.08</v>
      </c>
      <c r="N216" s="7">
        <v>40148</v>
      </c>
      <c r="O216" s="1" t="s">
        <v>79</v>
      </c>
      <c r="P216" s="1">
        <v>12</v>
      </c>
      <c r="Q216" s="5">
        <v>3.63</v>
      </c>
      <c r="R216" s="6">
        <v>0.09</v>
      </c>
      <c r="S216" s="7">
        <v>40513</v>
      </c>
      <c r="T216" s="1">
        <f>13-MONTH(S216)</f>
        <v>1</v>
      </c>
      <c r="U216" s="8">
        <f>(Q216+(Q216*R216))-(L216+(L216*M216))</f>
        <v>0.03629999999999978</v>
      </c>
      <c r="V216" s="56">
        <v>26499</v>
      </c>
      <c r="W216" s="56"/>
      <c r="X216" s="50" t="s">
        <v>979</v>
      </c>
      <c r="Y216" s="50" t="s">
        <v>979</v>
      </c>
      <c r="Z216" s="50">
        <f>U216*T216*730000*28.5%</f>
        <v>7552.214999999953</v>
      </c>
      <c r="AA216" s="50">
        <f>IF(MONTH(S216)&gt;=5,0,T216-8)</f>
        <v>0</v>
      </c>
      <c r="AB216" s="50">
        <v>650000</v>
      </c>
      <c r="AC216" s="51">
        <f>U216*AA216*AB216</f>
        <v>0</v>
      </c>
      <c r="AD216" s="50">
        <f>IF(AA216=0,T216,T216-AA216)</f>
        <v>1</v>
      </c>
      <c r="AE216" s="50">
        <v>730000</v>
      </c>
      <c r="AF216" s="50">
        <f>AE216*AD216*U216</f>
        <v>26498.999999999836</v>
      </c>
      <c r="AG216" s="52">
        <f>ROUND(AF216+AC216,0)</f>
        <v>26499</v>
      </c>
    </row>
    <row r="217" spans="1:33" ht="19.5" customHeight="1">
      <c r="A217" s="1">
        <f>COUNTIF($H$13:H217,H217)</f>
        <v>1</v>
      </c>
      <c r="B217" s="2" t="s">
        <v>142</v>
      </c>
      <c r="C217" s="3" t="s">
        <v>178</v>
      </c>
      <c r="D217" s="3" t="s">
        <v>636</v>
      </c>
      <c r="E217" s="3" t="s">
        <v>1045</v>
      </c>
      <c r="F217" s="44">
        <f>IF(E217="Nam",DATEVALUE(D217),0)</f>
        <v>0</v>
      </c>
      <c r="G217" s="79">
        <f>IF(E217="Nữ",DATEVALUE(D217),0)</f>
        <v>28842</v>
      </c>
      <c r="H217" s="1">
        <v>14</v>
      </c>
      <c r="I217" s="81" t="s">
        <v>320</v>
      </c>
      <c r="J217" s="1" t="s">
        <v>98</v>
      </c>
      <c r="K217" s="1">
        <v>3</v>
      </c>
      <c r="L217" s="5">
        <v>3</v>
      </c>
      <c r="M217" s="6">
        <v>0</v>
      </c>
      <c r="N217" s="7">
        <v>39203</v>
      </c>
      <c r="O217" s="1" t="s">
        <v>98</v>
      </c>
      <c r="P217" s="1">
        <v>4</v>
      </c>
      <c r="Q217" s="5">
        <v>3.33</v>
      </c>
      <c r="R217" s="6">
        <v>0</v>
      </c>
      <c r="S217" s="7">
        <v>40299</v>
      </c>
      <c r="T217" s="1">
        <f>13-MONTH(S217)</f>
        <v>8</v>
      </c>
      <c r="U217" s="8">
        <f>(Q217+(Q217*R217))-(L217+(L217*M217))</f>
        <v>0.33000000000000007</v>
      </c>
      <c r="V217" s="56">
        <v>1927200</v>
      </c>
      <c r="W217" s="56"/>
      <c r="X217" s="50" t="s">
        <v>1001</v>
      </c>
      <c r="Y217" s="50" t="s">
        <v>1001</v>
      </c>
      <c r="Z217" s="50">
        <f>U217*T217*730000*28.5%</f>
        <v>549252.0000000001</v>
      </c>
      <c r="AA217" s="50">
        <f>IF(MONTH(S217)&gt;=5,0,T217-8)</f>
        <v>0</v>
      </c>
      <c r="AB217" s="50">
        <v>650000</v>
      </c>
      <c r="AC217" s="51">
        <f>U217*AA217*AB217</f>
        <v>0</v>
      </c>
      <c r="AD217" s="50">
        <f>IF(AA217=0,T217,T217-AA217)</f>
        <v>8</v>
      </c>
      <c r="AE217" s="50">
        <v>730000</v>
      </c>
      <c r="AF217" s="50">
        <f>AE217*AD217*U217</f>
        <v>1927200.0000000005</v>
      </c>
      <c r="AG217" s="52">
        <f>ROUND(AF217+AC217,0)</f>
        <v>1927200</v>
      </c>
    </row>
    <row r="218" spans="1:33" ht="19.5" customHeight="1">
      <c r="A218" s="1">
        <f>COUNTIF($H$13:H218,H218)</f>
        <v>2</v>
      </c>
      <c r="B218" s="2" t="s">
        <v>223</v>
      </c>
      <c r="C218" s="3" t="s">
        <v>153</v>
      </c>
      <c r="D218" s="3" t="s">
        <v>637</v>
      </c>
      <c r="E218" s="3" t="s">
        <v>110</v>
      </c>
      <c r="F218" s="44">
        <f>IF(E218="Nam",DATEVALUE(D218),0)</f>
        <v>23541</v>
      </c>
      <c r="G218" s="79">
        <f>IF(E218="Nữ",DATEVALUE(D218),0)</f>
        <v>0</v>
      </c>
      <c r="H218" s="1">
        <v>14</v>
      </c>
      <c r="I218" s="81" t="s">
        <v>320</v>
      </c>
      <c r="J218" s="1" t="s">
        <v>98</v>
      </c>
      <c r="K218" s="1">
        <v>5</v>
      </c>
      <c r="L218" s="5">
        <v>3.66</v>
      </c>
      <c r="M218" s="6">
        <v>0</v>
      </c>
      <c r="N218" s="7">
        <v>39264</v>
      </c>
      <c r="O218" s="1" t="s">
        <v>98</v>
      </c>
      <c r="P218" s="1">
        <v>6</v>
      </c>
      <c r="Q218" s="5">
        <v>3.99</v>
      </c>
      <c r="R218" s="6">
        <v>0</v>
      </c>
      <c r="S218" s="7">
        <v>40360</v>
      </c>
      <c r="T218" s="1">
        <f>13-MONTH(S218)</f>
        <v>6</v>
      </c>
      <c r="U218" s="8">
        <f>(Q218+(Q218*R218))-(L218+(L218*M218))</f>
        <v>0.33000000000000007</v>
      </c>
      <c r="V218" s="56">
        <v>1445400</v>
      </c>
      <c r="W218" s="56"/>
      <c r="X218" s="50" t="s">
        <v>1001</v>
      </c>
      <c r="Y218" s="50" t="s">
        <v>1001</v>
      </c>
      <c r="Z218" s="50">
        <f>U218*T218*730000*28.5%</f>
        <v>411939.00000000006</v>
      </c>
      <c r="AA218" s="50">
        <f>IF(MONTH(S218)&gt;=5,0,T218-8)</f>
        <v>0</v>
      </c>
      <c r="AB218" s="50">
        <v>650000</v>
      </c>
      <c r="AC218" s="51">
        <f>U218*AA218*AB218</f>
        <v>0</v>
      </c>
      <c r="AD218" s="50">
        <f>IF(AA218=0,T218,T218-AA218)</f>
        <v>6</v>
      </c>
      <c r="AE218" s="50">
        <v>730000</v>
      </c>
      <c r="AF218" s="50">
        <f>AE218*AD218*U218</f>
        <v>1445400.0000000002</v>
      </c>
      <c r="AG218" s="52">
        <f>ROUND(AF218+AC218,0)</f>
        <v>1445400</v>
      </c>
    </row>
    <row r="219" spans="1:33" ht="19.5" customHeight="1">
      <c r="A219" s="1">
        <f>COUNTIF($H$13:H219,H219)</f>
        <v>3</v>
      </c>
      <c r="B219" s="2" t="s">
        <v>287</v>
      </c>
      <c r="C219" s="23" t="s">
        <v>118</v>
      </c>
      <c r="D219" s="23" t="s">
        <v>635</v>
      </c>
      <c r="E219" s="23" t="s">
        <v>1045</v>
      </c>
      <c r="F219" s="44">
        <f>IF(E219="Nam",DATEVALUE(D219),0)</f>
        <v>0</v>
      </c>
      <c r="G219" s="79">
        <f>IF(E219="Nữ",DATEVALUE(D219),0)</f>
        <v>29079</v>
      </c>
      <c r="H219" s="1">
        <v>14</v>
      </c>
      <c r="I219" s="81" t="s">
        <v>320</v>
      </c>
      <c r="J219" s="1" t="s">
        <v>106</v>
      </c>
      <c r="K219" s="1">
        <v>4</v>
      </c>
      <c r="L219" s="5">
        <v>2.46</v>
      </c>
      <c r="M219" s="6">
        <v>0</v>
      </c>
      <c r="N219" s="7">
        <v>39448</v>
      </c>
      <c r="O219" s="1" t="s">
        <v>106</v>
      </c>
      <c r="P219" s="1">
        <v>5</v>
      </c>
      <c r="Q219" s="5">
        <v>2.66</v>
      </c>
      <c r="R219" s="6">
        <v>0</v>
      </c>
      <c r="S219" s="7">
        <v>40179</v>
      </c>
      <c r="T219" s="1">
        <f>13-MONTH(S219)</f>
        <v>12</v>
      </c>
      <c r="U219" s="8">
        <f>(Q219+(Q219*R219))-(L219+(L219*M219))</f>
        <v>0.20000000000000018</v>
      </c>
      <c r="V219" s="56">
        <v>1688000</v>
      </c>
      <c r="W219" s="56"/>
      <c r="X219" s="50" t="s">
        <v>1011</v>
      </c>
      <c r="Y219" s="50" t="s">
        <v>1001</v>
      </c>
      <c r="Z219" s="50">
        <f>U219*T219*730000*28.5%</f>
        <v>499320.0000000004</v>
      </c>
      <c r="AA219" s="50">
        <f>IF(MONTH(S219)&gt;=5,0,T219-8)</f>
        <v>4</v>
      </c>
      <c r="AB219" s="50">
        <v>650000</v>
      </c>
      <c r="AC219" s="51">
        <f>U219*AA219*AB219</f>
        <v>520000.00000000047</v>
      </c>
      <c r="AD219" s="50">
        <f>IF(AA219=0,T219,T219-AA219)</f>
        <v>8</v>
      </c>
      <c r="AE219" s="50">
        <v>730000</v>
      </c>
      <c r="AF219" s="50">
        <f>AE219*AD219*U219</f>
        <v>1168000.000000001</v>
      </c>
      <c r="AG219" s="52">
        <f>ROUND(AF219+AC219,0)</f>
        <v>1688000</v>
      </c>
    </row>
    <row r="220" spans="1:33" ht="19.5" customHeight="1">
      <c r="A220" s="1">
        <f>COUNTIF($H$13:H220,H220)</f>
        <v>1</v>
      </c>
      <c r="B220" s="2" t="s">
        <v>293</v>
      </c>
      <c r="C220" s="3" t="s">
        <v>638</v>
      </c>
      <c r="D220" s="3" t="s">
        <v>639</v>
      </c>
      <c r="E220" s="3" t="s">
        <v>110</v>
      </c>
      <c r="F220" s="44">
        <f>IF(E220="Nam",DATEVALUE(D220),0)</f>
        <v>27969</v>
      </c>
      <c r="G220" s="79">
        <f>IF(E220="Nữ",DATEVALUE(D220),0)</f>
        <v>0</v>
      </c>
      <c r="H220" s="1">
        <v>15</v>
      </c>
      <c r="I220" s="81" t="s">
        <v>87</v>
      </c>
      <c r="J220" s="1" t="s">
        <v>81</v>
      </c>
      <c r="K220" s="1">
        <v>3</v>
      </c>
      <c r="L220" s="5">
        <v>3</v>
      </c>
      <c r="M220" s="6">
        <v>0</v>
      </c>
      <c r="N220" s="7">
        <v>39203</v>
      </c>
      <c r="O220" s="1" t="s">
        <v>81</v>
      </c>
      <c r="P220" s="1">
        <v>4</v>
      </c>
      <c r="Q220" s="5">
        <v>3.33</v>
      </c>
      <c r="R220" s="6">
        <v>0</v>
      </c>
      <c r="S220" s="7">
        <v>40299</v>
      </c>
      <c r="T220" s="1">
        <f>13-MONTH(S220)</f>
        <v>8</v>
      </c>
      <c r="U220" s="8">
        <f>(Q220+(Q220*R220))-(L220+(L220*M220))</f>
        <v>0.33000000000000007</v>
      </c>
      <c r="V220" s="56">
        <v>1927200</v>
      </c>
      <c r="W220" s="56"/>
      <c r="X220" s="50" t="s">
        <v>943</v>
      </c>
      <c r="Y220" s="50" t="s">
        <v>943</v>
      </c>
      <c r="Z220" s="50">
        <f>U220*T220*730000*28.5%</f>
        <v>549252.0000000001</v>
      </c>
      <c r="AA220" s="50">
        <f>IF(MONTH(S220)&gt;=5,0,T220-8)</f>
        <v>0</v>
      </c>
      <c r="AB220" s="50">
        <v>650000</v>
      </c>
      <c r="AC220" s="51">
        <f>U220*AA220*AB220</f>
        <v>0</v>
      </c>
      <c r="AD220" s="50">
        <f>IF(AA220=0,T220,T220-AA220)</f>
        <v>8</v>
      </c>
      <c r="AE220" s="50">
        <v>730000</v>
      </c>
      <c r="AF220" s="50">
        <f>AE220*AD220*U220</f>
        <v>1927200.0000000005</v>
      </c>
      <c r="AG220" s="52">
        <f>ROUND(AF220+AC220,0)</f>
        <v>1927200</v>
      </c>
    </row>
    <row r="221" spans="1:33" ht="19.5" customHeight="1">
      <c r="A221" s="1">
        <f>COUNTIF($H$13:H221,H221)</f>
        <v>2</v>
      </c>
      <c r="B221" s="2" t="s">
        <v>119</v>
      </c>
      <c r="C221" s="3" t="s">
        <v>834</v>
      </c>
      <c r="D221" s="3" t="s">
        <v>871</v>
      </c>
      <c r="E221" s="3" t="s">
        <v>1045</v>
      </c>
      <c r="F221" s="44">
        <f>IF(E221="Nam",DATEVALUE(D221),0)</f>
        <v>0</v>
      </c>
      <c r="G221" s="79">
        <f>IF(E221="Nữ",DATEVALUE(D221),0)</f>
        <v>23377</v>
      </c>
      <c r="H221" s="1">
        <v>15</v>
      </c>
      <c r="I221" s="81" t="s">
        <v>87</v>
      </c>
      <c r="J221" s="1" t="s">
        <v>81</v>
      </c>
      <c r="K221" s="1">
        <v>5</v>
      </c>
      <c r="L221" s="5">
        <v>3.66</v>
      </c>
      <c r="M221" s="6">
        <v>0</v>
      </c>
      <c r="N221" s="7">
        <v>39569</v>
      </c>
      <c r="O221" s="1" t="s">
        <v>81</v>
      </c>
      <c r="P221" s="1">
        <v>6</v>
      </c>
      <c r="Q221" s="5">
        <v>3.99</v>
      </c>
      <c r="R221" s="6">
        <v>0</v>
      </c>
      <c r="S221" s="7">
        <v>40299</v>
      </c>
      <c r="T221" s="1">
        <f>13-MONTH(S221)</f>
        <v>8</v>
      </c>
      <c r="U221" s="8">
        <f>(Q221+(Q221*R221))-(L221+(L221*M221))</f>
        <v>0.33000000000000007</v>
      </c>
      <c r="V221" s="56">
        <v>1927200</v>
      </c>
      <c r="W221" s="56"/>
      <c r="X221" s="50" t="s">
        <v>943</v>
      </c>
      <c r="Y221" s="50" t="s">
        <v>943</v>
      </c>
      <c r="Z221" s="50">
        <f>U221*T221*730000*28.5%</f>
        <v>549252.0000000001</v>
      </c>
      <c r="AA221" s="50">
        <f>IF(MONTH(S221)&gt;=5,0,T221-8)</f>
        <v>0</v>
      </c>
      <c r="AB221" s="50">
        <v>650000</v>
      </c>
      <c r="AC221" s="51">
        <f>U221*AA221*AB221</f>
        <v>0</v>
      </c>
      <c r="AD221" s="50">
        <f>IF(AA221=0,T221,T221-AA221)</f>
        <v>8</v>
      </c>
      <c r="AE221" s="50">
        <v>730000</v>
      </c>
      <c r="AF221" s="50">
        <f>AE221*AD221*U221</f>
        <v>1927200.0000000005</v>
      </c>
      <c r="AG221" s="52">
        <f>ROUND(AF221+AC221,0)</f>
        <v>1927200</v>
      </c>
    </row>
    <row r="222" spans="1:33" ht="19.5" customHeight="1">
      <c r="A222" s="1">
        <f>COUNTIF($H$13:H222,H222)</f>
        <v>1</v>
      </c>
      <c r="B222" s="2" t="s">
        <v>224</v>
      </c>
      <c r="C222" s="3" t="s">
        <v>290</v>
      </c>
      <c r="D222" s="3" t="s">
        <v>640</v>
      </c>
      <c r="E222" s="3" t="s">
        <v>1045</v>
      </c>
      <c r="F222" s="44">
        <f>IF(E222="Nam",DATEVALUE(D222),0)</f>
        <v>0</v>
      </c>
      <c r="G222" s="79">
        <f>IF(E222="Nữ",DATEVALUE(D222),0)</f>
        <v>23086</v>
      </c>
      <c r="H222" s="1">
        <v>16</v>
      </c>
      <c r="I222" s="81" t="s">
        <v>8</v>
      </c>
      <c r="J222" s="1" t="s">
        <v>90</v>
      </c>
      <c r="K222" s="1">
        <v>1</v>
      </c>
      <c r="L222" s="5">
        <v>4.4</v>
      </c>
      <c r="M222" s="6">
        <v>0</v>
      </c>
      <c r="N222" s="7">
        <v>39356</v>
      </c>
      <c r="O222" s="1" t="s">
        <v>90</v>
      </c>
      <c r="P222" s="1">
        <v>2</v>
      </c>
      <c r="Q222" s="5">
        <v>4.74</v>
      </c>
      <c r="R222" s="6">
        <v>0</v>
      </c>
      <c r="S222" s="7">
        <v>40452</v>
      </c>
      <c r="T222" s="1">
        <f>13-MONTH(S222)</f>
        <v>3</v>
      </c>
      <c r="U222" s="8">
        <f>(Q222+(Q222*R222))-(L222+(L222*M222))</f>
        <v>0.33999999999999986</v>
      </c>
      <c r="V222" s="56">
        <v>744600</v>
      </c>
      <c r="W222" s="56"/>
      <c r="X222" s="50" t="s">
        <v>927</v>
      </c>
      <c r="Y222" s="50" t="s">
        <v>927</v>
      </c>
      <c r="Z222" s="50">
        <f>U222*T222*730000*28.5%</f>
        <v>212210.99999999988</v>
      </c>
      <c r="AA222" s="50">
        <f>IF(MONTH(S222)&gt;=5,0,T222-8)</f>
        <v>0</v>
      </c>
      <c r="AB222" s="50">
        <v>650000</v>
      </c>
      <c r="AC222" s="51">
        <f>U222*AA222*AB222</f>
        <v>0</v>
      </c>
      <c r="AD222" s="50">
        <f>IF(AA222=0,T222,T222-AA222)</f>
        <v>3</v>
      </c>
      <c r="AE222" s="50">
        <v>730000</v>
      </c>
      <c r="AF222" s="50">
        <f>AE222*AD222*U222</f>
        <v>744599.9999999997</v>
      </c>
      <c r="AG222" s="52">
        <f>ROUND(AF222+AC222,0)</f>
        <v>744600</v>
      </c>
    </row>
    <row r="223" spans="1:33" ht="19.5" customHeight="1">
      <c r="A223" s="1">
        <f>COUNTIF($H$13:H223,H223)</f>
        <v>2</v>
      </c>
      <c r="B223" s="2" t="s">
        <v>190</v>
      </c>
      <c r="C223" s="3" t="s">
        <v>149</v>
      </c>
      <c r="D223" s="3" t="s">
        <v>643</v>
      </c>
      <c r="E223" s="3" t="s">
        <v>110</v>
      </c>
      <c r="F223" s="44">
        <f>IF(E223="Nam",DATEVALUE(D223),0)</f>
        <v>28859</v>
      </c>
      <c r="G223" s="79">
        <f>IF(E223="Nữ",DATEVALUE(D223),0)</f>
        <v>0</v>
      </c>
      <c r="H223" s="1">
        <v>16</v>
      </c>
      <c r="I223" s="81" t="s">
        <v>8</v>
      </c>
      <c r="J223" s="1" t="s">
        <v>81</v>
      </c>
      <c r="K223" s="1">
        <v>1</v>
      </c>
      <c r="L223" s="5">
        <v>2.34</v>
      </c>
      <c r="M223" s="6">
        <v>0</v>
      </c>
      <c r="N223" s="7">
        <v>39387</v>
      </c>
      <c r="O223" s="1" t="s">
        <v>81</v>
      </c>
      <c r="P223" s="1">
        <v>2</v>
      </c>
      <c r="Q223" s="5">
        <v>2.67</v>
      </c>
      <c r="R223" s="6">
        <v>0</v>
      </c>
      <c r="S223" s="7">
        <v>40483</v>
      </c>
      <c r="T223" s="1">
        <f>13-MONTH(S223)</f>
        <v>2</v>
      </c>
      <c r="U223" s="8">
        <f>(Q223+(Q223*R223))-(L223+(L223*M223))</f>
        <v>0.33000000000000007</v>
      </c>
      <c r="V223" s="56">
        <v>481800</v>
      </c>
      <c r="W223" s="56"/>
      <c r="X223" s="50" t="s">
        <v>1036</v>
      </c>
      <c r="Y223" s="50" t="s">
        <v>927</v>
      </c>
      <c r="Z223" s="50">
        <f>U223*T223*730000*28.5%</f>
        <v>137313.00000000003</v>
      </c>
      <c r="AA223" s="50">
        <f>IF(MONTH(S223)&gt;=5,0,T223-8)</f>
        <v>0</v>
      </c>
      <c r="AB223" s="50">
        <v>650000</v>
      </c>
      <c r="AC223" s="51">
        <f>U223*AA223*AB223</f>
        <v>0</v>
      </c>
      <c r="AD223" s="50">
        <f>IF(AA223=0,T223,T223-AA223)</f>
        <v>2</v>
      </c>
      <c r="AE223" s="50">
        <v>730000</v>
      </c>
      <c r="AF223" s="50">
        <f>AE223*AD223*U223</f>
        <v>481800.0000000001</v>
      </c>
      <c r="AG223" s="52">
        <f>ROUND(AF223+AC223,0)</f>
        <v>481800</v>
      </c>
    </row>
    <row r="224" spans="1:33" ht="19.5" customHeight="1">
      <c r="A224" s="1">
        <f>COUNTIF($H$13:H224,H224)</f>
        <v>3</v>
      </c>
      <c r="B224" s="2" t="s">
        <v>282</v>
      </c>
      <c r="C224" s="3" t="s">
        <v>153</v>
      </c>
      <c r="D224" s="3" t="s">
        <v>825</v>
      </c>
      <c r="E224" s="3" t="s">
        <v>1045</v>
      </c>
      <c r="F224" s="44">
        <f>IF(E224="Nam",DATEVALUE(D224),0)</f>
        <v>0</v>
      </c>
      <c r="G224" s="79">
        <f>IF(E224="Nữ",DATEVALUE(D224),0)</f>
        <v>26801</v>
      </c>
      <c r="H224" s="1">
        <v>16</v>
      </c>
      <c r="I224" s="81" t="s">
        <v>8</v>
      </c>
      <c r="J224" s="1" t="s">
        <v>81</v>
      </c>
      <c r="K224" s="1">
        <v>4</v>
      </c>
      <c r="L224" s="5">
        <v>3</v>
      </c>
      <c r="M224" s="6">
        <v>0</v>
      </c>
      <c r="N224" s="7">
        <v>39083</v>
      </c>
      <c r="O224" s="1" t="s">
        <v>81</v>
      </c>
      <c r="P224" s="1">
        <v>3</v>
      </c>
      <c r="Q224" s="5">
        <v>3.33</v>
      </c>
      <c r="R224" s="6">
        <v>0</v>
      </c>
      <c r="S224" s="7">
        <v>40179</v>
      </c>
      <c r="T224" s="1">
        <v>3</v>
      </c>
      <c r="U224" s="8">
        <f>(Q224+(Q224*R224))-(L224+(L224*M224))</f>
        <v>0.33000000000000007</v>
      </c>
      <c r="V224" s="56">
        <v>854700</v>
      </c>
      <c r="W224" s="56"/>
      <c r="X224" s="50" t="s">
        <v>927</v>
      </c>
      <c r="Y224" s="50" t="s">
        <v>927</v>
      </c>
      <c r="Z224" s="50">
        <f>U224*T224*730000*28.5%</f>
        <v>205969.50000000003</v>
      </c>
      <c r="AA224" s="50">
        <f>IF(MONTH(S224)&gt;=5,0,T224-8)</f>
        <v>-5</v>
      </c>
      <c r="AB224" s="50">
        <v>650000</v>
      </c>
      <c r="AC224" s="51">
        <f>U224*AA224*AB224</f>
        <v>-1072500.0000000002</v>
      </c>
      <c r="AD224" s="50">
        <f>IF(AA224=0,T224,T224-AA224)</f>
        <v>8</v>
      </c>
      <c r="AE224" s="50">
        <v>730000</v>
      </c>
      <c r="AF224" s="50">
        <f>AE224*AD224*U224</f>
        <v>1927200.0000000005</v>
      </c>
      <c r="AG224" s="52">
        <f>ROUND(AF224+AC224,0)</f>
        <v>854700</v>
      </c>
    </row>
    <row r="225" spans="1:33" ht="19.5" customHeight="1">
      <c r="A225" s="1">
        <f>COUNTIF($H$13:H225,H225)</f>
        <v>4</v>
      </c>
      <c r="B225" s="2" t="s">
        <v>169</v>
      </c>
      <c r="C225" s="23" t="s">
        <v>641</v>
      </c>
      <c r="D225" s="23" t="s">
        <v>642</v>
      </c>
      <c r="E225" s="23" t="s">
        <v>1045</v>
      </c>
      <c r="F225" s="44">
        <f>IF(E225="Nam",DATEVALUE(D225),0)</f>
        <v>0</v>
      </c>
      <c r="G225" s="79">
        <f>IF(E225="Nữ",DATEVALUE(D225),0)</f>
        <v>22073</v>
      </c>
      <c r="H225" s="1">
        <v>16</v>
      </c>
      <c r="I225" s="81" t="s">
        <v>8</v>
      </c>
      <c r="J225" s="1" t="s">
        <v>81</v>
      </c>
      <c r="K225" s="1">
        <v>6</v>
      </c>
      <c r="L225" s="5">
        <v>3.99</v>
      </c>
      <c r="M225" s="6">
        <v>0</v>
      </c>
      <c r="N225" s="7">
        <v>39387</v>
      </c>
      <c r="O225" s="1" t="s">
        <v>81</v>
      </c>
      <c r="P225" s="1">
        <v>7</v>
      </c>
      <c r="Q225" s="5">
        <v>4.32</v>
      </c>
      <c r="R225" s="6">
        <v>0</v>
      </c>
      <c r="S225" s="7">
        <v>40483</v>
      </c>
      <c r="T225" s="1">
        <f>13-MONTH(S225)</f>
        <v>2</v>
      </c>
      <c r="U225" s="8">
        <f>(Q225+(Q225*R225))-(L225+(L225*M225))</f>
        <v>0.33000000000000007</v>
      </c>
      <c r="V225" s="56">
        <v>481800</v>
      </c>
      <c r="W225" s="56"/>
      <c r="X225" s="50" t="s">
        <v>927</v>
      </c>
      <c r="Y225" s="50" t="s">
        <v>927</v>
      </c>
      <c r="Z225" s="50">
        <f>U225*T225*730000*28.5%</f>
        <v>137313.00000000003</v>
      </c>
      <c r="AA225" s="50">
        <f>IF(MONTH(S225)&gt;=5,0,T225-8)</f>
        <v>0</v>
      </c>
      <c r="AB225" s="50">
        <v>650000</v>
      </c>
      <c r="AC225" s="51">
        <f>U225*AA225*AB225</f>
        <v>0</v>
      </c>
      <c r="AD225" s="50">
        <f>IF(AA225=0,T225,T225-AA225)</f>
        <v>2</v>
      </c>
      <c r="AE225" s="50">
        <v>730000</v>
      </c>
      <c r="AF225" s="50">
        <f>AE225*AD225*U225</f>
        <v>481800.0000000001</v>
      </c>
      <c r="AG225" s="52">
        <f>ROUND(AF225+AC225,0)</f>
        <v>481800</v>
      </c>
    </row>
    <row r="226" spans="1:33" ht="19.5" customHeight="1">
      <c r="A226" s="1">
        <f>COUNTIF($H$13:H226,H226)</f>
        <v>5</v>
      </c>
      <c r="B226" s="2" t="s">
        <v>119</v>
      </c>
      <c r="C226" s="3" t="s">
        <v>91</v>
      </c>
      <c r="D226" s="3" t="s">
        <v>863</v>
      </c>
      <c r="E226" s="3" t="s">
        <v>1045</v>
      </c>
      <c r="F226" s="44">
        <f>IF(E226="Nam",DATEVALUE(D226),0)</f>
        <v>0</v>
      </c>
      <c r="G226" s="79">
        <f>IF(E226="Nữ",DATEVALUE(D226),0)</f>
        <v>20797</v>
      </c>
      <c r="H226" s="1">
        <v>16</v>
      </c>
      <c r="I226" s="81" t="s">
        <v>8</v>
      </c>
      <c r="J226" s="1" t="s">
        <v>90</v>
      </c>
      <c r="K226" s="1">
        <v>3</v>
      </c>
      <c r="L226" s="5">
        <v>5.08</v>
      </c>
      <c r="M226" s="6">
        <v>0</v>
      </c>
      <c r="N226" s="7">
        <v>39753</v>
      </c>
      <c r="O226" s="1" t="s">
        <v>90</v>
      </c>
      <c r="P226" s="1">
        <v>4</v>
      </c>
      <c r="Q226" s="5">
        <v>5.42</v>
      </c>
      <c r="R226" s="6">
        <v>0</v>
      </c>
      <c r="S226" s="7">
        <v>40483</v>
      </c>
      <c r="T226" s="1">
        <f>13-MONTH(S226)</f>
        <v>2</v>
      </c>
      <c r="U226" s="8">
        <f>(Q226+(Q226*R226))-(L226+(L226*M226))</f>
        <v>0.33999999999999986</v>
      </c>
      <c r="V226" s="56">
        <v>496400</v>
      </c>
      <c r="W226" s="56"/>
      <c r="X226" s="50" t="s">
        <v>927</v>
      </c>
      <c r="Y226" s="50" t="s">
        <v>927</v>
      </c>
      <c r="Z226" s="50">
        <f>U226*T226*730000*28.5%</f>
        <v>141473.9999999999</v>
      </c>
      <c r="AA226" s="50">
        <f>IF(MONTH(S226)&gt;=5,0,T226-8)</f>
        <v>0</v>
      </c>
      <c r="AB226" s="50">
        <v>650000</v>
      </c>
      <c r="AC226" s="51">
        <f>U226*AA226*AB226</f>
        <v>0</v>
      </c>
      <c r="AD226" s="50">
        <f>IF(AA226=0,T226,T226-AA226)</f>
        <v>2</v>
      </c>
      <c r="AE226" s="50">
        <v>730000</v>
      </c>
      <c r="AF226" s="50">
        <f>AE226*AD226*U226</f>
        <v>496399.99999999977</v>
      </c>
      <c r="AG226" s="52">
        <f>ROUND(AF226+AC226,0)</f>
        <v>496400</v>
      </c>
    </row>
    <row r="227" spans="1:33" ht="19.5" customHeight="1">
      <c r="A227" s="1">
        <f>COUNTIF($H$13:H227,H227)</f>
        <v>6</v>
      </c>
      <c r="B227" s="2" t="s">
        <v>159</v>
      </c>
      <c r="C227" s="3" t="s">
        <v>160</v>
      </c>
      <c r="D227" s="3" t="s">
        <v>644</v>
      </c>
      <c r="E227" s="3" t="s">
        <v>110</v>
      </c>
      <c r="F227" s="44">
        <f>IF(E227="Nam",DATEVALUE(D227),0)</f>
        <v>21028</v>
      </c>
      <c r="G227" s="79">
        <f>IF(E227="Nữ",DATEVALUE(D227),0)</f>
        <v>0</v>
      </c>
      <c r="H227" s="1">
        <v>16</v>
      </c>
      <c r="I227" s="81" t="s">
        <v>8</v>
      </c>
      <c r="J227" s="1" t="s">
        <v>81</v>
      </c>
      <c r="K227" s="1">
        <v>9</v>
      </c>
      <c r="L227" s="5">
        <v>4.98</v>
      </c>
      <c r="M227" s="6">
        <v>0.1</v>
      </c>
      <c r="N227" s="7">
        <v>40148</v>
      </c>
      <c r="O227" s="1" t="s">
        <v>81</v>
      </c>
      <c r="P227" s="1">
        <v>9</v>
      </c>
      <c r="Q227" s="5">
        <v>4.98</v>
      </c>
      <c r="R227" s="6">
        <v>0.11</v>
      </c>
      <c r="S227" s="7">
        <v>40513</v>
      </c>
      <c r="T227" s="1">
        <f>13-MONTH(S227)</f>
        <v>1</v>
      </c>
      <c r="U227" s="8">
        <f>(Q227+(Q227*R227))-(L227+(L227*M227))</f>
        <v>0.04980000000000029</v>
      </c>
      <c r="V227" s="56">
        <v>36354</v>
      </c>
      <c r="W227" s="56"/>
      <c r="X227" s="50" t="s">
        <v>927</v>
      </c>
      <c r="Y227" s="50" t="s">
        <v>927</v>
      </c>
      <c r="Z227" s="50">
        <f>U227*T227*730000*28.5%</f>
        <v>10360.89000000006</v>
      </c>
      <c r="AA227" s="50">
        <f>IF(MONTH(S227)&gt;=5,0,T227-8)</f>
        <v>0</v>
      </c>
      <c r="AB227" s="50">
        <v>650000</v>
      </c>
      <c r="AC227" s="51">
        <f>U227*AA227*AB227</f>
        <v>0</v>
      </c>
      <c r="AD227" s="50">
        <f>IF(AA227=0,T227,T227-AA227)</f>
        <v>1</v>
      </c>
      <c r="AE227" s="50">
        <v>730000</v>
      </c>
      <c r="AF227" s="50">
        <f>AE227*AD227*U227</f>
        <v>36354.00000000021</v>
      </c>
      <c r="AG227" s="52">
        <f>ROUND(AF227+AC227,0)</f>
        <v>36354</v>
      </c>
    </row>
    <row r="228" spans="1:33" ht="19.5" customHeight="1">
      <c r="A228" s="1">
        <f>COUNTIF($H$13:H228,H228)</f>
        <v>1</v>
      </c>
      <c r="B228" s="2" t="s">
        <v>650</v>
      </c>
      <c r="C228" s="3" t="s">
        <v>290</v>
      </c>
      <c r="D228" s="3" t="s">
        <v>651</v>
      </c>
      <c r="E228" s="3" t="s">
        <v>1045</v>
      </c>
      <c r="F228" s="44">
        <f>IF(E228="Nam",DATEVALUE(D228),0)</f>
        <v>0</v>
      </c>
      <c r="G228" s="79">
        <f>IF(E228="Nữ",DATEVALUE(D228),0)</f>
        <v>27716</v>
      </c>
      <c r="H228" s="1">
        <v>18</v>
      </c>
      <c r="I228" s="81" t="s">
        <v>647</v>
      </c>
      <c r="J228" s="1" t="s">
        <v>117</v>
      </c>
      <c r="K228" s="1">
        <v>3</v>
      </c>
      <c r="L228" s="5">
        <v>2.26</v>
      </c>
      <c r="M228" s="6">
        <v>0</v>
      </c>
      <c r="N228" s="7">
        <v>39753</v>
      </c>
      <c r="O228" s="1" t="s">
        <v>117</v>
      </c>
      <c r="P228" s="1">
        <v>4</v>
      </c>
      <c r="Q228" s="5">
        <v>2.46</v>
      </c>
      <c r="R228" s="6">
        <v>0</v>
      </c>
      <c r="S228" s="7">
        <v>40483</v>
      </c>
      <c r="T228" s="1">
        <f>13-MONTH(S228)</f>
        <v>2</v>
      </c>
      <c r="U228" s="8">
        <f>(Q228+(Q228*R228))-(L228+(L228*M228))</f>
        <v>0.20000000000000018</v>
      </c>
      <c r="V228" s="56">
        <v>292000</v>
      </c>
      <c r="W228" s="56"/>
      <c r="X228" s="50" t="s">
        <v>964</v>
      </c>
      <c r="Y228" s="50" t="s">
        <v>949</v>
      </c>
      <c r="Z228" s="50">
        <f>U228*T228*730000*28.5%</f>
        <v>83220.00000000006</v>
      </c>
      <c r="AA228" s="50">
        <f>IF(MONTH(S228)&gt;=5,0,T228-8)</f>
        <v>0</v>
      </c>
      <c r="AB228" s="50">
        <v>650000</v>
      </c>
      <c r="AC228" s="51">
        <f>U228*AA228*AB228</f>
        <v>0</v>
      </c>
      <c r="AD228" s="50">
        <f>IF(AA228=0,T228,T228-AA228)</f>
        <v>2</v>
      </c>
      <c r="AE228" s="50">
        <v>730000</v>
      </c>
      <c r="AF228" s="50">
        <f>AE228*AD228*U228</f>
        <v>292000.00000000023</v>
      </c>
      <c r="AG228" s="52">
        <f>ROUND(AF228+AC228,0)</f>
        <v>292000</v>
      </c>
    </row>
    <row r="229" spans="1:33" ht="19.5" customHeight="1">
      <c r="A229" s="1">
        <f>COUNTIF($H$13:H229,H229)</f>
        <v>2</v>
      </c>
      <c r="B229" s="2" t="s">
        <v>126</v>
      </c>
      <c r="C229" s="3" t="s">
        <v>645</v>
      </c>
      <c r="D229" s="3" t="s">
        <v>646</v>
      </c>
      <c r="E229" s="3" t="s">
        <v>110</v>
      </c>
      <c r="F229" s="44">
        <f>IF(E229="Nam",DATEVALUE(D229),0)</f>
        <v>24541</v>
      </c>
      <c r="G229" s="79">
        <f>IF(E229="Nữ",DATEVALUE(D229),0)</f>
        <v>0</v>
      </c>
      <c r="H229" s="1">
        <v>18</v>
      </c>
      <c r="I229" s="81" t="s">
        <v>647</v>
      </c>
      <c r="J229" s="1" t="s">
        <v>79</v>
      </c>
      <c r="K229" s="1">
        <v>4</v>
      </c>
      <c r="L229" s="5">
        <v>2.19</v>
      </c>
      <c r="M229" s="6">
        <v>0</v>
      </c>
      <c r="N229" s="7">
        <v>39479</v>
      </c>
      <c r="O229" s="1" t="s">
        <v>79</v>
      </c>
      <c r="P229" s="1">
        <v>5</v>
      </c>
      <c r="Q229" s="5">
        <v>2.37</v>
      </c>
      <c r="R229" s="6">
        <v>0</v>
      </c>
      <c r="S229" s="7">
        <v>40210</v>
      </c>
      <c r="T229" s="1">
        <f>13-MONTH(S229)</f>
        <v>11</v>
      </c>
      <c r="U229" s="8">
        <f>(Q229+(Q229*R229))-(L229+(L229*M229))</f>
        <v>0.18000000000000016</v>
      </c>
      <c r="V229" s="56">
        <v>1402200</v>
      </c>
      <c r="W229" s="56"/>
      <c r="X229" s="50" t="s">
        <v>964</v>
      </c>
      <c r="Y229" s="50" t="s">
        <v>949</v>
      </c>
      <c r="Z229" s="50">
        <f>U229*T229*730000*28.5%</f>
        <v>411939.00000000035</v>
      </c>
      <c r="AA229" s="50">
        <f>IF(MONTH(S229)&gt;=5,0,T229-8)</f>
        <v>3</v>
      </c>
      <c r="AB229" s="50">
        <v>650000</v>
      </c>
      <c r="AC229" s="51">
        <f>U229*AA229*AB229</f>
        <v>351000.0000000003</v>
      </c>
      <c r="AD229" s="50">
        <f>IF(AA229=0,T229,T229-AA229)</f>
        <v>8</v>
      </c>
      <c r="AE229" s="50">
        <v>730000</v>
      </c>
      <c r="AF229" s="50">
        <f>AE229*AD229*U229</f>
        <v>1051200.000000001</v>
      </c>
      <c r="AG229" s="52">
        <f>ROUND(AF229+AC229,0)</f>
        <v>1402200</v>
      </c>
    </row>
    <row r="230" spans="1:33" ht="19.5" customHeight="1">
      <c r="A230" s="1">
        <f>COUNTIF($H$13:H230,H230)</f>
        <v>3</v>
      </c>
      <c r="B230" s="2" t="s">
        <v>648</v>
      </c>
      <c r="C230" s="3" t="s">
        <v>215</v>
      </c>
      <c r="D230" s="3" t="s">
        <v>649</v>
      </c>
      <c r="E230" s="3" t="s">
        <v>110</v>
      </c>
      <c r="F230" s="44">
        <f>IF(E230="Nam",DATEVALUE(D230),0)</f>
        <v>24434</v>
      </c>
      <c r="G230" s="79">
        <f>IF(E230="Nữ",DATEVALUE(D230),0)</f>
        <v>0</v>
      </c>
      <c r="H230" s="1">
        <v>18</v>
      </c>
      <c r="I230" s="81" t="s">
        <v>647</v>
      </c>
      <c r="J230" s="1" t="s">
        <v>75</v>
      </c>
      <c r="K230" s="1">
        <v>9</v>
      </c>
      <c r="L230" s="5">
        <v>3.46</v>
      </c>
      <c r="M230" s="6">
        <v>0</v>
      </c>
      <c r="N230" s="7">
        <v>39630</v>
      </c>
      <c r="O230" s="1" t="s">
        <v>75</v>
      </c>
      <c r="P230" s="1">
        <v>10</v>
      </c>
      <c r="Q230" s="5">
        <v>3.66</v>
      </c>
      <c r="R230" s="6">
        <v>0</v>
      </c>
      <c r="S230" s="7">
        <v>40360</v>
      </c>
      <c r="T230" s="1">
        <f>13-MONTH(S230)</f>
        <v>6</v>
      </c>
      <c r="U230" s="8">
        <f>(Q230+(Q230*R230))-(L230+(L230*M230))</f>
        <v>0.20000000000000018</v>
      </c>
      <c r="V230" s="56">
        <v>876000</v>
      </c>
      <c r="W230" s="56"/>
      <c r="X230" s="50" t="s">
        <v>949</v>
      </c>
      <c r="Y230" s="50" t="s">
        <v>949</v>
      </c>
      <c r="Z230" s="50">
        <f>U230*T230*730000*28.5%</f>
        <v>249660.0000000002</v>
      </c>
      <c r="AA230" s="50">
        <f>IF(MONTH(S230)&gt;=5,0,T230-8)</f>
        <v>0</v>
      </c>
      <c r="AB230" s="50">
        <v>650000</v>
      </c>
      <c r="AC230" s="51">
        <f>U230*AA230*AB230</f>
        <v>0</v>
      </c>
      <c r="AD230" s="50">
        <f>IF(AA230=0,T230,T230-AA230)</f>
        <v>6</v>
      </c>
      <c r="AE230" s="50">
        <v>730000</v>
      </c>
      <c r="AF230" s="50">
        <f>AE230*AD230*U230</f>
        <v>876000.0000000008</v>
      </c>
      <c r="AG230" s="52">
        <f>ROUND(AF230+AC230,0)</f>
        <v>876000</v>
      </c>
    </row>
    <row r="231" spans="1:33" ht="19.5" customHeight="1">
      <c r="A231" s="1">
        <f>COUNTIF($H$13:H231,H231)</f>
        <v>4</v>
      </c>
      <c r="B231" s="2" t="s">
        <v>295</v>
      </c>
      <c r="C231" s="3" t="s">
        <v>840</v>
      </c>
      <c r="D231" s="3" t="s">
        <v>877</v>
      </c>
      <c r="E231" s="3" t="s">
        <v>110</v>
      </c>
      <c r="F231" s="44">
        <f>IF(E231="Nam",DATEVALUE(D231),0)</f>
        <v>28372</v>
      </c>
      <c r="G231" s="79">
        <f>IF(E231="Nữ",DATEVALUE(D231),0)</f>
        <v>0</v>
      </c>
      <c r="H231" s="1">
        <v>18</v>
      </c>
      <c r="I231" s="81" t="s">
        <v>647</v>
      </c>
      <c r="J231" s="1" t="s">
        <v>77</v>
      </c>
      <c r="K231" s="1">
        <v>3</v>
      </c>
      <c r="L231" s="5">
        <v>3</v>
      </c>
      <c r="M231" s="6">
        <v>0</v>
      </c>
      <c r="N231" s="7">
        <v>39753</v>
      </c>
      <c r="O231" s="1" t="s">
        <v>77</v>
      </c>
      <c r="P231" s="1">
        <v>4</v>
      </c>
      <c r="Q231" s="5">
        <v>3.33</v>
      </c>
      <c r="R231" s="6">
        <v>0</v>
      </c>
      <c r="S231" s="7">
        <v>40483</v>
      </c>
      <c r="T231" s="1">
        <f>13-MONTH(S231)</f>
        <v>2</v>
      </c>
      <c r="U231" s="8">
        <f>(Q231+(Q231*R231))-(L231+(L231*M231))</f>
        <v>0.33000000000000007</v>
      </c>
      <c r="V231" s="56">
        <v>481800</v>
      </c>
      <c r="W231" s="56"/>
      <c r="X231" s="50" t="s">
        <v>949</v>
      </c>
      <c r="Y231" s="50" t="s">
        <v>949</v>
      </c>
      <c r="Z231" s="50">
        <f>U231*T231*730000*28.5%</f>
        <v>137313.00000000003</v>
      </c>
      <c r="AA231" s="50">
        <f>IF(MONTH(S231)&gt;=5,0,T231-8)</f>
        <v>0</v>
      </c>
      <c r="AB231" s="50">
        <v>650000</v>
      </c>
      <c r="AC231" s="51">
        <f>U231*AA231*AB231</f>
        <v>0</v>
      </c>
      <c r="AD231" s="50">
        <f>IF(AA231=0,T231,T231-AA231)</f>
        <v>2</v>
      </c>
      <c r="AE231" s="50">
        <v>730000</v>
      </c>
      <c r="AF231" s="50">
        <f>AE231*AD231*U231</f>
        <v>481800.0000000001</v>
      </c>
      <c r="AG231" s="52">
        <f>ROUND(AF231+AC231,0)</f>
        <v>481800</v>
      </c>
    </row>
    <row r="232" spans="1:33" ht="19.5" customHeight="1">
      <c r="A232" s="1">
        <f>COUNTIF($H$13:H232,H232)</f>
        <v>5</v>
      </c>
      <c r="B232" s="2" t="s">
        <v>654</v>
      </c>
      <c r="C232" s="3" t="s">
        <v>259</v>
      </c>
      <c r="D232" s="3" t="s">
        <v>655</v>
      </c>
      <c r="E232" s="3" t="s">
        <v>110</v>
      </c>
      <c r="F232" s="44">
        <f>IF(E232="Nam",DATEVALUE(D232),0)</f>
        <v>27667</v>
      </c>
      <c r="G232" s="79">
        <f>IF(E232="Nữ",DATEVALUE(D232),0)</f>
        <v>0</v>
      </c>
      <c r="H232" s="1">
        <v>18</v>
      </c>
      <c r="I232" s="81" t="s">
        <v>653</v>
      </c>
      <c r="J232" s="1" t="s">
        <v>76</v>
      </c>
      <c r="K232" s="1">
        <v>4</v>
      </c>
      <c r="L232" s="5">
        <v>2.59</v>
      </c>
      <c r="M232" s="6">
        <v>0</v>
      </c>
      <c r="N232" s="7">
        <v>39479</v>
      </c>
      <c r="O232" s="1" t="s">
        <v>76</v>
      </c>
      <c r="P232" s="1">
        <v>5</v>
      </c>
      <c r="Q232" s="5">
        <v>2.77</v>
      </c>
      <c r="R232" s="6">
        <v>0</v>
      </c>
      <c r="S232" s="7">
        <v>40210</v>
      </c>
      <c r="T232" s="1">
        <f>13-MONTH(S232)</f>
        <v>11</v>
      </c>
      <c r="U232" s="8">
        <f>(Q232+(Q232*R232))-(L232+(L232*M232))</f>
        <v>0.18000000000000016</v>
      </c>
      <c r="V232" s="56">
        <v>1402200</v>
      </c>
      <c r="W232" s="56"/>
      <c r="X232" s="50" t="s">
        <v>964</v>
      </c>
      <c r="Y232" s="50" t="s">
        <v>965</v>
      </c>
      <c r="Z232" s="50">
        <f>U232*T232*730000*28.5%</f>
        <v>411939.00000000035</v>
      </c>
      <c r="AA232" s="50">
        <f>IF(MONTH(S232)&gt;=5,0,T232-8)</f>
        <v>3</v>
      </c>
      <c r="AB232" s="50">
        <v>650000</v>
      </c>
      <c r="AC232" s="51">
        <f>U232*AA232*AB232</f>
        <v>351000.0000000003</v>
      </c>
      <c r="AD232" s="50">
        <f>IF(AA232=0,T232,T232-AA232)</f>
        <v>8</v>
      </c>
      <c r="AE232" s="50">
        <v>730000</v>
      </c>
      <c r="AF232" s="50">
        <f>AE232*AD232*U232</f>
        <v>1051200.000000001</v>
      </c>
      <c r="AG232" s="52">
        <f>ROUND(AF232+AC232,0)</f>
        <v>1402200</v>
      </c>
    </row>
    <row r="233" spans="1:33" ht="19.5" customHeight="1">
      <c r="A233" s="1">
        <f>COUNTIF($H$13:H233,H233)</f>
        <v>6</v>
      </c>
      <c r="B233" s="2" t="s">
        <v>194</v>
      </c>
      <c r="C233" s="3" t="s">
        <v>181</v>
      </c>
      <c r="D233" s="3" t="s">
        <v>652</v>
      </c>
      <c r="E233" s="3" t="s">
        <v>110</v>
      </c>
      <c r="F233" s="44">
        <f>IF(E233="Nam",DATEVALUE(D233),0)</f>
        <v>22952</v>
      </c>
      <c r="G233" s="79">
        <f>IF(E233="Nữ",DATEVALUE(D233),0)</f>
        <v>0</v>
      </c>
      <c r="H233" s="1">
        <v>18</v>
      </c>
      <c r="I233" s="81" t="s">
        <v>653</v>
      </c>
      <c r="J233" s="1" t="s">
        <v>76</v>
      </c>
      <c r="K233" s="1">
        <v>4</v>
      </c>
      <c r="L233" s="5">
        <v>2.59</v>
      </c>
      <c r="M233" s="6">
        <v>0</v>
      </c>
      <c r="N233" s="7">
        <v>39448</v>
      </c>
      <c r="O233" s="1" t="s">
        <v>76</v>
      </c>
      <c r="P233" s="1">
        <v>5</v>
      </c>
      <c r="Q233" s="5">
        <v>2.77</v>
      </c>
      <c r="R233" s="6">
        <v>0</v>
      </c>
      <c r="S233" s="7">
        <v>40179</v>
      </c>
      <c r="T233" s="1">
        <f>13-MONTH(S233)</f>
        <v>12</v>
      </c>
      <c r="U233" s="8">
        <f>(Q233+(Q233*R233))-(L233+(L233*M233))</f>
        <v>0.18000000000000016</v>
      </c>
      <c r="V233" s="56">
        <v>1519200</v>
      </c>
      <c r="W233" s="56"/>
      <c r="X233" s="50" t="s">
        <v>964</v>
      </c>
      <c r="Y233" s="50" t="s">
        <v>965</v>
      </c>
      <c r="Z233" s="50">
        <f>U233*T233*730000*28.5%</f>
        <v>449388.00000000035</v>
      </c>
      <c r="AA233" s="50">
        <f>IF(MONTH(S233)&gt;=5,0,T233-8)</f>
        <v>4</v>
      </c>
      <c r="AB233" s="50">
        <v>650000</v>
      </c>
      <c r="AC233" s="51">
        <f>U233*AA233*AB233</f>
        <v>468000.0000000004</v>
      </c>
      <c r="AD233" s="50">
        <f>IF(AA233=0,T233,T233-AA233)</f>
        <v>8</v>
      </c>
      <c r="AE233" s="50">
        <v>730000</v>
      </c>
      <c r="AF233" s="50">
        <f>AE233*AD233*U233</f>
        <v>1051200.000000001</v>
      </c>
      <c r="AG233" s="52">
        <f>ROUND(AF233+AC233,0)</f>
        <v>1519200</v>
      </c>
    </row>
    <row r="234" spans="1:33" ht="19.5" customHeight="1">
      <c r="A234" s="1">
        <f>COUNTIF($H$13:H234,H234)</f>
        <v>7</v>
      </c>
      <c r="B234" s="2" t="s">
        <v>224</v>
      </c>
      <c r="C234" s="3" t="s">
        <v>225</v>
      </c>
      <c r="D234" s="3" t="s">
        <v>658</v>
      </c>
      <c r="E234" s="3" t="s">
        <v>110</v>
      </c>
      <c r="F234" s="44">
        <f>IF(E234="Nam",DATEVALUE(D234),0)</f>
        <v>22585</v>
      </c>
      <c r="G234" s="79">
        <f>IF(E234="Nữ",DATEVALUE(D234),0)</f>
        <v>0</v>
      </c>
      <c r="H234" s="1">
        <v>18</v>
      </c>
      <c r="I234" s="81" t="s">
        <v>653</v>
      </c>
      <c r="J234" s="1" t="s">
        <v>76</v>
      </c>
      <c r="K234" s="1">
        <v>12</v>
      </c>
      <c r="L234" s="5">
        <v>4.03</v>
      </c>
      <c r="M234" s="6">
        <v>0.07</v>
      </c>
      <c r="N234" s="7">
        <v>40118</v>
      </c>
      <c r="O234" s="1" t="s">
        <v>76</v>
      </c>
      <c r="P234" s="1">
        <v>12</v>
      </c>
      <c r="Q234" s="5">
        <v>4.03</v>
      </c>
      <c r="R234" s="6">
        <v>0.08</v>
      </c>
      <c r="S234" s="7">
        <v>40483</v>
      </c>
      <c r="T234" s="1">
        <f>13-MONTH(S234)</f>
        <v>2</v>
      </c>
      <c r="U234" s="8">
        <f>(Q234+(Q234*R234))-(L234+(L234*M234))</f>
        <v>0.040300000000000225</v>
      </c>
      <c r="V234" s="56">
        <v>58838</v>
      </c>
      <c r="W234" s="56"/>
      <c r="X234" s="50" t="s">
        <v>965</v>
      </c>
      <c r="Y234" s="50" t="s">
        <v>965</v>
      </c>
      <c r="Z234" s="50">
        <f>U234*T234*730000*28.5%</f>
        <v>16768.830000000093</v>
      </c>
      <c r="AA234" s="50">
        <f>IF(MONTH(S234)&gt;=5,0,T234-8)</f>
        <v>0</v>
      </c>
      <c r="AB234" s="50">
        <v>650000</v>
      </c>
      <c r="AC234" s="51">
        <f>U234*AA234*AB234</f>
        <v>0</v>
      </c>
      <c r="AD234" s="50">
        <f>IF(AA234=0,T234,T234-AA234)</f>
        <v>2</v>
      </c>
      <c r="AE234" s="50">
        <v>730000</v>
      </c>
      <c r="AF234" s="50">
        <f>AE234*AD234*U234</f>
        <v>58838.00000000033</v>
      </c>
      <c r="AG234" s="52">
        <f>ROUND(AF234+AC234,0)</f>
        <v>58838</v>
      </c>
    </row>
    <row r="235" spans="1:33" ht="19.5" customHeight="1">
      <c r="A235" s="1">
        <f>COUNTIF($H$13:H235,H235)</f>
        <v>8</v>
      </c>
      <c r="B235" s="2" t="s">
        <v>186</v>
      </c>
      <c r="C235" s="3" t="s">
        <v>187</v>
      </c>
      <c r="D235" s="3" t="s">
        <v>659</v>
      </c>
      <c r="E235" s="3" t="s">
        <v>110</v>
      </c>
      <c r="F235" s="44">
        <f>IF(E235="Nam",DATEVALUE(D235),0)</f>
        <v>22247</v>
      </c>
      <c r="G235" s="79">
        <f>IF(E235="Nữ",DATEVALUE(D235),0)</f>
        <v>0</v>
      </c>
      <c r="H235" s="1">
        <v>18</v>
      </c>
      <c r="I235" s="82" t="s">
        <v>653</v>
      </c>
      <c r="J235" s="1" t="s">
        <v>76</v>
      </c>
      <c r="K235" s="1">
        <v>12</v>
      </c>
      <c r="L235" s="5">
        <v>4.03</v>
      </c>
      <c r="M235" s="6">
        <v>0.09</v>
      </c>
      <c r="N235" s="7">
        <v>40148</v>
      </c>
      <c r="O235" s="1" t="s">
        <v>76</v>
      </c>
      <c r="P235" s="1">
        <v>12</v>
      </c>
      <c r="Q235" s="5">
        <v>4.03</v>
      </c>
      <c r="R235" s="6">
        <v>0.1</v>
      </c>
      <c r="S235" s="7">
        <v>40513</v>
      </c>
      <c r="T235" s="1">
        <f>13-MONTH(S235)</f>
        <v>1</v>
      </c>
      <c r="U235" s="8">
        <f>(Q235+(Q235*R235))-(L235+(L235*M235))</f>
        <v>0.040299999999999336</v>
      </c>
      <c r="V235" s="56">
        <v>29419</v>
      </c>
      <c r="W235" s="56"/>
      <c r="X235" s="50" t="s">
        <v>965</v>
      </c>
      <c r="Y235" s="50" t="s">
        <v>965</v>
      </c>
      <c r="Z235" s="50">
        <f>U235*T235*730000*28.5%</f>
        <v>8384.41499999986</v>
      </c>
      <c r="AA235" s="50">
        <f>IF(MONTH(S235)&gt;=5,0,T235-8)</f>
        <v>0</v>
      </c>
      <c r="AB235" s="50">
        <v>650000</v>
      </c>
      <c r="AC235" s="51">
        <f>U235*AA235*AB235</f>
        <v>0</v>
      </c>
      <c r="AD235" s="50">
        <f>IF(AA235=0,T235,T235-AA235)</f>
        <v>1</v>
      </c>
      <c r="AE235" s="50">
        <v>730000</v>
      </c>
      <c r="AF235" s="50">
        <f>AE235*AD235*U235</f>
        <v>29418.999999999516</v>
      </c>
      <c r="AG235" s="52">
        <f>ROUND(AF235+AC235,0)</f>
        <v>29419</v>
      </c>
    </row>
    <row r="236" spans="1:33" ht="19.5" customHeight="1">
      <c r="A236" s="1">
        <f>COUNTIF($H$13:H236,H236)</f>
        <v>9</v>
      </c>
      <c r="B236" s="2" t="s">
        <v>145</v>
      </c>
      <c r="C236" s="3" t="s">
        <v>183</v>
      </c>
      <c r="D236" s="3" t="s">
        <v>656</v>
      </c>
      <c r="E236" s="3" t="s">
        <v>110</v>
      </c>
      <c r="F236" s="44">
        <f>IF(E236="Nam",DATEVALUE(D236),0)</f>
        <v>21392</v>
      </c>
      <c r="G236" s="79">
        <f>IF(E236="Nữ",DATEVALUE(D236),0)</f>
        <v>0</v>
      </c>
      <c r="H236" s="1">
        <v>18</v>
      </c>
      <c r="I236" s="82" t="s">
        <v>653</v>
      </c>
      <c r="J236" s="1" t="s">
        <v>76</v>
      </c>
      <c r="K236" s="1">
        <v>12</v>
      </c>
      <c r="L236" s="5">
        <v>4.03</v>
      </c>
      <c r="M236" s="6">
        <v>0.13</v>
      </c>
      <c r="N236" s="7">
        <v>40057</v>
      </c>
      <c r="O236" s="1" t="s">
        <v>76</v>
      </c>
      <c r="P236" s="1">
        <v>12</v>
      </c>
      <c r="Q236" s="5">
        <v>4.03</v>
      </c>
      <c r="R236" s="6">
        <v>0.14</v>
      </c>
      <c r="S236" s="7">
        <v>40422</v>
      </c>
      <c r="T236" s="1">
        <f>13-MONTH(S236)</f>
        <v>4</v>
      </c>
      <c r="U236" s="8">
        <f>(Q236+(Q236*R236))-(L236+(L236*M236))</f>
        <v>0.040300000000000225</v>
      </c>
      <c r="V236" s="56">
        <v>117676</v>
      </c>
      <c r="W236" s="56"/>
      <c r="X236" s="53" t="s">
        <v>965</v>
      </c>
      <c r="Y236" s="53" t="s">
        <v>965</v>
      </c>
      <c r="Z236" s="53">
        <f>U236*T236*730000*28.5%</f>
        <v>33537.660000000185</v>
      </c>
      <c r="AA236" s="53">
        <f>IF(MONTH(S236)&gt;=5,0,T236-8)</f>
        <v>0</v>
      </c>
      <c r="AB236" s="53">
        <v>650000</v>
      </c>
      <c r="AC236" s="54">
        <f>U236*AA236*AB236</f>
        <v>0</v>
      </c>
      <c r="AD236" s="53">
        <f>IF(AA236=0,T236,T236-AA236)</f>
        <v>4</v>
      </c>
      <c r="AE236" s="53">
        <v>730000</v>
      </c>
      <c r="AF236" s="53">
        <f>AE236*AD236*U236</f>
        <v>117676.00000000065</v>
      </c>
      <c r="AG236" s="55">
        <f>ROUND(AF236+AC236,0)</f>
        <v>117676</v>
      </c>
    </row>
    <row r="237" spans="1:33" ht="19.5" customHeight="1">
      <c r="A237" s="1">
        <f>COUNTIF($H$13:H237,H237)</f>
        <v>10</v>
      </c>
      <c r="B237" s="2" t="s">
        <v>184</v>
      </c>
      <c r="C237" s="3" t="s">
        <v>185</v>
      </c>
      <c r="D237" s="3" t="s">
        <v>657</v>
      </c>
      <c r="E237" s="3" t="s">
        <v>110</v>
      </c>
      <c r="F237" s="44">
        <f>IF(E237="Nam",DATEVALUE(D237),0)</f>
        <v>20983</v>
      </c>
      <c r="G237" s="79">
        <f>IF(E237="Nữ",DATEVALUE(D237),0)</f>
        <v>0</v>
      </c>
      <c r="H237" s="1">
        <v>18</v>
      </c>
      <c r="I237" s="82" t="s">
        <v>653</v>
      </c>
      <c r="J237" s="1" t="s">
        <v>76</v>
      </c>
      <c r="K237" s="1">
        <v>12</v>
      </c>
      <c r="L237" s="5">
        <v>4.03</v>
      </c>
      <c r="M237" s="6">
        <v>0.14</v>
      </c>
      <c r="N237" s="7">
        <v>40118</v>
      </c>
      <c r="O237" s="1" t="s">
        <v>76</v>
      </c>
      <c r="P237" s="1">
        <v>12</v>
      </c>
      <c r="Q237" s="5">
        <v>4.03</v>
      </c>
      <c r="R237" s="6">
        <v>0.15</v>
      </c>
      <c r="S237" s="7">
        <v>40483</v>
      </c>
      <c r="T237" s="1">
        <f>13-MONTH(S237)</f>
        <v>2</v>
      </c>
      <c r="U237" s="8">
        <f>(Q237+(Q237*R237))-(L237+(L237*M237))</f>
        <v>0.040299999999999336</v>
      </c>
      <c r="V237" s="56">
        <v>58838</v>
      </c>
      <c r="W237" s="56"/>
      <c r="X237" s="9" t="s">
        <v>965</v>
      </c>
      <c r="Y237" s="9" t="s">
        <v>965</v>
      </c>
      <c r="Z237" s="9">
        <f>U237*T237*730000*28.5%</f>
        <v>16768.82999999972</v>
      </c>
      <c r="AA237" s="9">
        <f>IF(MONTH(S237)&gt;=5,0,T237-8)</f>
        <v>0</v>
      </c>
      <c r="AB237" s="9">
        <v>650000</v>
      </c>
      <c r="AC237" s="26">
        <f>U237*AA237*AB237</f>
        <v>0</v>
      </c>
      <c r="AD237" s="9">
        <f>IF(AA237=0,T237,T237-AA237)</f>
        <v>2</v>
      </c>
      <c r="AE237" s="9">
        <v>730000</v>
      </c>
      <c r="AF237" s="9">
        <f>AE237*AD237*U237</f>
        <v>58837.99999999903</v>
      </c>
      <c r="AG237" s="26">
        <f>ROUND(AF237+AC237,0)</f>
        <v>58838</v>
      </c>
    </row>
    <row r="238" spans="1:33" ht="19.5" customHeight="1">
      <c r="A238" s="1">
        <f>COUNTIF($H$13:H238,H238)</f>
        <v>1</v>
      </c>
      <c r="B238" s="2" t="s">
        <v>660</v>
      </c>
      <c r="C238" s="3" t="s">
        <v>661</v>
      </c>
      <c r="D238" s="3" t="s">
        <v>662</v>
      </c>
      <c r="E238" s="3" t="s">
        <v>110</v>
      </c>
      <c r="F238" s="44">
        <f>IF(E238="Nam",DATEVALUE(D238),0)</f>
        <v>21916</v>
      </c>
      <c r="G238" s="79">
        <f>IF(E238="Nữ",DATEVALUE(D238),0)</f>
        <v>0</v>
      </c>
      <c r="H238" s="1">
        <v>19</v>
      </c>
      <c r="I238" s="81" t="s">
        <v>17</v>
      </c>
      <c r="J238" s="1" t="s">
        <v>81</v>
      </c>
      <c r="K238" s="1">
        <v>7</v>
      </c>
      <c r="L238" s="5">
        <v>4.32</v>
      </c>
      <c r="M238" s="6">
        <v>0</v>
      </c>
      <c r="N238" s="7">
        <v>39387</v>
      </c>
      <c r="O238" s="1" t="s">
        <v>81</v>
      </c>
      <c r="P238" s="1">
        <v>8</v>
      </c>
      <c r="Q238" s="5">
        <v>4.65</v>
      </c>
      <c r="R238" s="6">
        <v>0</v>
      </c>
      <c r="S238" s="7">
        <v>40483</v>
      </c>
      <c r="T238" s="1">
        <f>13-MONTH(S238)</f>
        <v>2</v>
      </c>
      <c r="U238" s="8">
        <f>(Q238+(Q238*R238))-(L238+(L238*M238))</f>
        <v>0.33000000000000007</v>
      </c>
      <c r="V238" s="56">
        <v>481800</v>
      </c>
      <c r="W238" s="56"/>
      <c r="X238" s="9" t="s">
        <v>985</v>
      </c>
      <c r="Y238" s="9" t="s">
        <v>985</v>
      </c>
      <c r="Z238" s="9">
        <f>U238*T238*730000*28.5%</f>
        <v>137313.00000000003</v>
      </c>
      <c r="AA238" s="9">
        <f>IF(MONTH(S238)&gt;=5,0,T238-8)</f>
        <v>0</v>
      </c>
      <c r="AB238" s="9">
        <v>650000</v>
      </c>
      <c r="AC238" s="26">
        <f>U238*AA238*AB238</f>
        <v>0</v>
      </c>
      <c r="AD238" s="9">
        <f>IF(AA238=0,T238,T238-AA238)</f>
        <v>2</v>
      </c>
      <c r="AE238" s="9">
        <v>730000</v>
      </c>
      <c r="AF238" s="9">
        <f>AE238*AD238*U238</f>
        <v>481800.0000000001</v>
      </c>
      <c r="AG238" s="26">
        <f>ROUND(AF238+AC238,0)</f>
        <v>481800</v>
      </c>
    </row>
    <row r="239" spans="1:33" ht="19.5" customHeight="1">
      <c r="A239" s="1">
        <f>COUNTIF($H$13:H239,H239)</f>
        <v>2</v>
      </c>
      <c r="B239" s="2" t="s">
        <v>206</v>
      </c>
      <c r="C239" s="23" t="s">
        <v>219</v>
      </c>
      <c r="D239" s="23" t="s">
        <v>663</v>
      </c>
      <c r="E239" s="23" t="s">
        <v>1045</v>
      </c>
      <c r="F239" s="44">
        <f>IF(E239="Nam",DATEVALUE(D239),0)</f>
        <v>0</v>
      </c>
      <c r="G239" s="79">
        <f>IF(E239="Nữ",DATEVALUE(D239),0)</f>
        <v>21372</v>
      </c>
      <c r="H239" s="1">
        <v>19</v>
      </c>
      <c r="I239" s="81" t="s">
        <v>17</v>
      </c>
      <c r="J239" s="1" t="s">
        <v>79</v>
      </c>
      <c r="K239" s="1">
        <v>12</v>
      </c>
      <c r="L239" s="5">
        <v>3.63</v>
      </c>
      <c r="M239" s="6">
        <v>0.12</v>
      </c>
      <c r="N239" s="7">
        <v>40148</v>
      </c>
      <c r="O239" s="1" t="s">
        <v>79</v>
      </c>
      <c r="P239" s="1">
        <v>12</v>
      </c>
      <c r="Q239" s="5">
        <v>3.63</v>
      </c>
      <c r="R239" s="6">
        <v>0.13</v>
      </c>
      <c r="S239" s="7">
        <v>40513</v>
      </c>
      <c r="T239" s="1">
        <f>13-MONTH(S239)</f>
        <v>1</v>
      </c>
      <c r="U239" s="8">
        <f>(Q239+(Q239*R239))-(L239+(L239*M239))</f>
        <v>0.03629999999999978</v>
      </c>
      <c r="V239" s="56">
        <v>26499</v>
      </c>
      <c r="W239" s="56"/>
      <c r="X239" s="9" t="s">
        <v>985</v>
      </c>
      <c r="Y239" s="9" t="s">
        <v>985</v>
      </c>
      <c r="Z239" s="9">
        <f>U239*T239*730000*28.5%</f>
        <v>7552.214999999953</v>
      </c>
      <c r="AA239" s="9">
        <f>IF(MONTH(S239)&gt;=5,0,T239-8)</f>
        <v>0</v>
      </c>
      <c r="AB239" s="9">
        <v>650000</v>
      </c>
      <c r="AC239" s="26">
        <f>U239*AA239*AB239</f>
        <v>0</v>
      </c>
      <c r="AD239" s="9">
        <f>IF(AA239=0,T239,T239-AA239)</f>
        <v>1</v>
      </c>
      <c r="AE239" s="9">
        <v>730000</v>
      </c>
      <c r="AF239" s="9">
        <f>AE239*AD239*U239</f>
        <v>26498.999999999836</v>
      </c>
      <c r="AG239" s="26">
        <f>ROUND(AF239+AC239,0)</f>
        <v>26499</v>
      </c>
    </row>
    <row r="240" spans="1:33" ht="19.5" customHeight="1">
      <c r="A240" s="1">
        <f>COUNTIF($H$13:H240,H240)</f>
        <v>3</v>
      </c>
      <c r="B240" s="2" t="s">
        <v>670</v>
      </c>
      <c r="C240" s="3" t="s">
        <v>165</v>
      </c>
      <c r="D240" s="3" t="s">
        <v>671</v>
      </c>
      <c r="E240" s="3" t="s">
        <v>110</v>
      </c>
      <c r="F240" s="44">
        <f>IF(E240="Nam",DATEVALUE(D240),0)</f>
        <v>32114</v>
      </c>
      <c r="G240" s="79">
        <f>IF(E240="Nữ",DATEVALUE(D240),0)</f>
        <v>0</v>
      </c>
      <c r="H240" s="1">
        <v>19</v>
      </c>
      <c r="I240" s="81" t="s">
        <v>909</v>
      </c>
      <c r="J240" s="1" t="s">
        <v>75</v>
      </c>
      <c r="K240" s="1">
        <v>1</v>
      </c>
      <c r="L240" s="5">
        <v>1.86</v>
      </c>
      <c r="M240" s="6">
        <v>0</v>
      </c>
      <c r="N240" s="7">
        <v>39722</v>
      </c>
      <c r="O240" s="1" t="s">
        <v>75</v>
      </c>
      <c r="P240" s="1">
        <v>2</v>
      </c>
      <c r="Q240" s="5">
        <v>2.06</v>
      </c>
      <c r="R240" s="6">
        <v>0</v>
      </c>
      <c r="S240" s="7">
        <v>40452</v>
      </c>
      <c r="T240" s="1">
        <f>13-MONTH(S240)</f>
        <v>3</v>
      </c>
      <c r="U240" s="8">
        <f>(Q240+(Q240*R240))-(L240+(L240*M240))</f>
        <v>0.19999999999999996</v>
      </c>
      <c r="V240" s="56">
        <v>438000</v>
      </c>
      <c r="W240" s="56"/>
      <c r="X240" s="9" t="s">
        <v>1041</v>
      </c>
      <c r="Y240" s="9" t="s">
        <v>988</v>
      </c>
      <c r="Z240" s="9">
        <f>U240*T240*730000*28.5%</f>
        <v>124829.99999999996</v>
      </c>
      <c r="AA240" s="9">
        <f>IF(MONTH(S240)&gt;=5,0,T240-8)</f>
        <v>0</v>
      </c>
      <c r="AB240" s="9">
        <v>650000</v>
      </c>
      <c r="AC240" s="26">
        <f>U240*AA240*AB240</f>
        <v>0</v>
      </c>
      <c r="AD240" s="9">
        <f>IF(AA240=0,T240,T240-AA240)</f>
        <v>3</v>
      </c>
      <c r="AE240" s="9">
        <v>730000</v>
      </c>
      <c r="AF240" s="9">
        <f>AE240*AD240*U240</f>
        <v>437999.9999999999</v>
      </c>
      <c r="AG240" s="26">
        <f>ROUND(AF240+AC240,0)</f>
        <v>438000</v>
      </c>
    </row>
    <row r="241" spans="1:33" ht="19.5" customHeight="1">
      <c r="A241" s="1">
        <f>COUNTIF($H$13:H241,H241)</f>
        <v>4</v>
      </c>
      <c r="B241" s="2" t="s">
        <v>667</v>
      </c>
      <c r="C241" s="23" t="s">
        <v>150</v>
      </c>
      <c r="D241" s="23" t="s">
        <v>668</v>
      </c>
      <c r="E241" s="23" t="s">
        <v>110</v>
      </c>
      <c r="F241" s="44">
        <f>IF(E241="Nam",DATEVALUE(D241),0)</f>
        <v>24444</v>
      </c>
      <c r="G241" s="79">
        <f>IF(E241="Nữ",DATEVALUE(D241),0)</f>
        <v>0</v>
      </c>
      <c r="H241" s="1">
        <v>19</v>
      </c>
      <c r="I241" s="81" t="s">
        <v>909</v>
      </c>
      <c r="J241" s="1" t="s">
        <v>75</v>
      </c>
      <c r="K241" s="1">
        <v>8</v>
      </c>
      <c r="L241" s="5">
        <v>3.26</v>
      </c>
      <c r="M241" s="6">
        <v>0</v>
      </c>
      <c r="N241" s="7">
        <v>39692</v>
      </c>
      <c r="O241" s="1" t="s">
        <v>75</v>
      </c>
      <c r="P241" s="1">
        <v>9</v>
      </c>
      <c r="Q241" s="5">
        <v>3.46</v>
      </c>
      <c r="R241" s="6">
        <v>0</v>
      </c>
      <c r="S241" s="7">
        <v>40422</v>
      </c>
      <c r="T241" s="1">
        <f>13-MONTH(S241)</f>
        <v>4</v>
      </c>
      <c r="U241" s="8">
        <f>(Q241+(Q241*R241))-(L241+(L241*M241))</f>
        <v>0.20000000000000018</v>
      </c>
      <c r="V241" s="56">
        <v>584000</v>
      </c>
      <c r="W241" s="56"/>
      <c r="X241" s="9" t="s">
        <v>988</v>
      </c>
      <c r="Y241" s="9" t="s">
        <v>988</v>
      </c>
      <c r="Z241" s="9">
        <f>U241*T241*730000*28.5%</f>
        <v>166440.00000000012</v>
      </c>
      <c r="AA241" s="9">
        <f>IF(MONTH(S241)&gt;=5,0,T241-8)</f>
        <v>0</v>
      </c>
      <c r="AB241" s="9">
        <v>650000</v>
      </c>
      <c r="AC241" s="26">
        <f>U241*AA241*AB241</f>
        <v>0</v>
      </c>
      <c r="AD241" s="9">
        <f>IF(AA241=0,T241,T241-AA241)</f>
        <v>4</v>
      </c>
      <c r="AE241" s="9">
        <v>730000</v>
      </c>
      <c r="AF241" s="9">
        <f>AE241*AD241*U241</f>
        <v>584000.0000000005</v>
      </c>
      <c r="AG241" s="26">
        <f>ROUND(AF241+AC241,0)</f>
        <v>584000</v>
      </c>
    </row>
    <row r="242" spans="1:33" ht="19.5" customHeight="1">
      <c r="A242" s="1">
        <f>COUNTIF($H$13:H242,H242)</f>
        <v>5</v>
      </c>
      <c r="B242" s="2" t="s">
        <v>432</v>
      </c>
      <c r="C242" s="23" t="s">
        <v>200</v>
      </c>
      <c r="D242" s="23" t="s">
        <v>664</v>
      </c>
      <c r="E242" s="23" t="s">
        <v>110</v>
      </c>
      <c r="F242" s="44">
        <f>IF(E242="Nam",DATEVALUE(D242),0)</f>
        <v>28022</v>
      </c>
      <c r="G242" s="79">
        <f>IF(E242="Nữ",DATEVALUE(D242),0)</f>
        <v>0</v>
      </c>
      <c r="H242" s="1">
        <v>19</v>
      </c>
      <c r="I242" s="81" t="s">
        <v>909</v>
      </c>
      <c r="J242" s="1" t="s">
        <v>75</v>
      </c>
      <c r="K242" s="1">
        <v>10</v>
      </c>
      <c r="L242" s="5">
        <v>3.66</v>
      </c>
      <c r="M242" s="6">
        <v>0</v>
      </c>
      <c r="N242" s="7">
        <v>39508</v>
      </c>
      <c r="O242" s="1" t="s">
        <v>75</v>
      </c>
      <c r="P242" s="1">
        <v>11</v>
      </c>
      <c r="Q242" s="5">
        <v>3.86</v>
      </c>
      <c r="R242" s="6">
        <v>0</v>
      </c>
      <c r="S242" s="7">
        <v>40238</v>
      </c>
      <c r="T242" s="1">
        <f>13-MONTH(S242)</f>
        <v>10</v>
      </c>
      <c r="U242" s="8">
        <f>(Q242+(Q242*R242))-(L242+(L242*M242))</f>
        <v>0.19999999999999973</v>
      </c>
      <c r="V242" s="56">
        <v>1428000</v>
      </c>
      <c r="W242" s="56"/>
      <c r="X242" s="9" t="s">
        <v>988</v>
      </c>
      <c r="Y242" s="9" t="s">
        <v>988</v>
      </c>
      <c r="Z242" s="9">
        <f>U242*T242*730000*28.5%</f>
        <v>416099.9999999994</v>
      </c>
      <c r="AA242" s="9">
        <f>IF(MONTH(S242)&gt;=5,0,T242-8)</f>
        <v>2</v>
      </c>
      <c r="AB242" s="9">
        <v>650000</v>
      </c>
      <c r="AC242" s="26">
        <f>U242*AA242*AB242</f>
        <v>259999.99999999965</v>
      </c>
      <c r="AD242" s="9">
        <f>IF(AA242=0,T242,T242-AA242)</f>
        <v>8</v>
      </c>
      <c r="AE242" s="9">
        <v>730000</v>
      </c>
      <c r="AF242" s="9">
        <f>AE242*AD242*U242</f>
        <v>1167999.9999999984</v>
      </c>
      <c r="AG242" s="26">
        <f>ROUND(AF242+AC242,0)</f>
        <v>1428000</v>
      </c>
    </row>
    <row r="243" spans="1:33" ht="19.5" customHeight="1">
      <c r="A243" s="1">
        <f>COUNTIF($H$13:H243,H243)</f>
        <v>6</v>
      </c>
      <c r="B243" s="2" t="s">
        <v>252</v>
      </c>
      <c r="C243" s="23" t="s">
        <v>137</v>
      </c>
      <c r="D243" s="23" t="s">
        <v>674</v>
      </c>
      <c r="E243" s="23" t="s">
        <v>110</v>
      </c>
      <c r="F243" s="44">
        <f>IF(E243="Nam",DATEVALUE(D243),0)</f>
        <v>20621</v>
      </c>
      <c r="G243" s="79">
        <f>IF(E243="Nữ",DATEVALUE(D243),0)</f>
        <v>0</v>
      </c>
      <c r="H243" s="1">
        <v>19</v>
      </c>
      <c r="I243" s="81" t="s">
        <v>909</v>
      </c>
      <c r="J243" s="1" t="s">
        <v>79</v>
      </c>
      <c r="K243" s="1">
        <v>12</v>
      </c>
      <c r="L243" s="5">
        <v>3.63</v>
      </c>
      <c r="M243" s="6">
        <v>0.05</v>
      </c>
      <c r="N243" s="7">
        <v>40148</v>
      </c>
      <c r="O243" s="1" t="s">
        <v>79</v>
      </c>
      <c r="P243" s="1">
        <v>12</v>
      </c>
      <c r="Q243" s="5">
        <v>3.63</v>
      </c>
      <c r="R243" s="6">
        <v>0.06</v>
      </c>
      <c r="S243" s="7">
        <v>40513</v>
      </c>
      <c r="T243" s="1">
        <f>13-MONTH(S243)</f>
        <v>1</v>
      </c>
      <c r="U243" s="8">
        <f>(Q243+(Q243*R243))-(L243+(L243*M243))</f>
        <v>0.03630000000000022</v>
      </c>
      <c r="V243" s="56">
        <v>26499</v>
      </c>
      <c r="W243" s="56"/>
      <c r="X243" s="9" t="s">
        <v>988</v>
      </c>
      <c r="Y243" s="9" t="s">
        <v>988</v>
      </c>
      <c r="Z243" s="9">
        <f>U243*T243*730000*28.5%</f>
        <v>7552.215000000045</v>
      </c>
      <c r="AA243" s="9">
        <f>IF(MONTH(S243)&gt;=5,0,T243-8)</f>
        <v>0</v>
      </c>
      <c r="AB243" s="9">
        <v>650000</v>
      </c>
      <c r="AC243" s="26">
        <f>U243*AA243*AB243</f>
        <v>0</v>
      </c>
      <c r="AD243" s="9">
        <f>IF(AA243=0,T243,T243-AA243)</f>
        <v>1</v>
      </c>
      <c r="AE243" s="9">
        <v>730000</v>
      </c>
      <c r="AF243" s="9">
        <f>AE243*AD243*U243</f>
        <v>26499.00000000016</v>
      </c>
      <c r="AG243" s="26">
        <f>ROUND(AF243+AC243,0)</f>
        <v>26499</v>
      </c>
    </row>
    <row r="244" spans="1:33" ht="19.5" customHeight="1">
      <c r="A244" s="1">
        <f>COUNTIF($H$13:H244,H244)</f>
        <v>7</v>
      </c>
      <c r="B244" s="2" t="s">
        <v>233</v>
      </c>
      <c r="C244" s="3" t="s">
        <v>234</v>
      </c>
      <c r="D244" s="3" t="s">
        <v>672</v>
      </c>
      <c r="E244" s="3" t="s">
        <v>110</v>
      </c>
      <c r="F244" s="44">
        <f>IF(E244="Nam",DATEVALUE(D244),0)</f>
        <v>23029</v>
      </c>
      <c r="G244" s="79">
        <f>IF(E244="Nữ",DATEVALUE(D244),0)</f>
        <v>0</v>
      </c>
      <c r="H244" s="1">
        <v>19</v>
      </c>
      <c r="I244" s="81" t="s">
        <v>909</v>
      </c>
      <c r="J244" s="1" t="s">
        <v>79</v>
      </c>
      <c r="K244" s="1">
        <v>12</v>
      </c>
      <c r="L244" s="5">
        <v>3.63</v>
      </c>
      <c r="M244" s="6">
        <v>0.08</v>
      </c>
      <c r="N244" s="7">
        <v>40148</v>
      </c>
      <c r="O244" s="1" t="s">
        <v>79</v>
      </c>
      <c r="P244" s="1">
        <v>12</v>
      </c>
      <c r="Q244" s="5">
        <v>3.63</v>
      </c>
      <c r="R244" s="6">
        <v>0.09</v>
      </c>
      <c r="S244" s="7">
        <v>40513</v>
      </c>
      <c r="T244" s="1">
        <f>13-MONTH(S244)</f>
        <v>1</v>
      </c>
      <c r="U244" s="8">
        <f>(Q244+(Q244*R244))-(L244+(L244*M244))</f>
        <v>0.03629999999999978</v>
      </c>
      <c r="V244" s="56">
        <v>26499</v>
      </c>
      <c r="W244" s="56"/>
      <c r="X244" s="9" t="s">
        <v>988</v>
      </c>
      <c r="Y244" s="9" t="s">
        <v>988</v>
      </c>
      <c r="Z244" s="9">
        <f>U244*T244*730000*28.5%</f>
        <v>7552.214999999953</v>
      </c>
      <c r="AA244" s="9">
        <f>IF(MONTH(S244)&gt;=5,0,T244-8)</f>
        <v>0</v>
      </c>
      <c r="AB244" s="9">
        <v>650000</v>
      </c>
      <c r="AC244" s="26">
        <f>U244*AA244*AB244</f>
        <v>0</v>
      </c>
      <c r="AD244" s="9">
        <f>IF(AA244=0,T244,T244-AA244)</f>
        <v>1</v>
      </c>
      <c r="AE244" s="9">
        <v>730000</v>
      </c>
      <c r="AF244" s="9">
        <f>AE244*AD244*U244</f>
        <v>26498.999999999836</v>
      </c>
      <c r="AG244" s="26">
        <f>ROUND(AF244+AC244,0)</f>
        <v>26499</v>
      </c>
    </row>
    <row r="245" spans="1:33" ht="19.5" customHeight="1">
      <c r="A245" s="1">
        <f>COUNTIF($H$13:H245,H245)</f>
        <v>8</v>
      </c>
      <c r="B245" s="2" t="s">
        <v>240</v>
      </c>
      <c r="C245" s="3" t="s">
        <v>108</v>
      </c>
      <c r="D245" s="3" t="s">
        <v>675</v>
      </c>
      <c r="E245" s="3" t="s">
        <v>110</v>
      </c>
      <c r="F245" s="44">
        <f>IF(E245="Nam",DATEVALUE(D245),0)</f>
        <v>23208</v>
      </c>
      <c r="G245" s="79">
        <f>IF(E245="Nữ",DATEVALUE(D245),0)</f>
        <v>0</v>
      </c>
      <c r="H245" s="1">
        <v>19</v>
      </c>
      <c r="I245" s="81" t="s">
        <v>909</v>
      </c>
      <c r="J245" s="1" t="s">
        <v>79</v>
      </c>
      <c r="K245" s="1">
        <v>12</v>
      </c>
      <c r="L245" s="5">
        <v>3.63</v>
      </c>
      <c r="M245" s="6">
        <v>0.08</v>
      </c>
      <c r="N245" s="7">
        <v>40148</v>
      </c>
      <c r="O245" s="1" t="s">
        <v>79</v>
      </c>
      <c r="P245" s="1">
        <v>12</v>
      </c>
      <c r="Q245" s="5">
        <v>3.63</v>
      </c>
      <c r="R245" s="6">
        <v>0.09</v>
      </c>
      <c r="S245" s="7">
        <v>40513</v>
      </c>
      <c r="T245" s="1">
        <f>13-MONTH(S245)</f>
        <v>1</v>
      </c>
      <c r="U245" s="8">
        <f>(Q245+(Q245*R245))-(L245+(L245*M245))</f>
        <v>0.03629999999999978</v>
      </c>
      <c r="V245" s="56">
        <v>26499</v>
      </c>
      <c r="W245" s="56"/>
      <c r="X245" s="9" t="s">
        <v>988</v>
      </c>
      <c r="Y245" s="9" t="s">
        <v>988</v>
      </c>
      <c r="Z245" s="9">
        <f>U245*T245*730000*28.5%</f>
        <v>7552.214999999953</v>
      </c>
      <c r="AA245" s="9">
        <f>IF(MONTH(S245)&gt;=5,0,T245-8)</f>
        <v>0</v>
      </c>
      <c r="AB245" s="9">
        <v>650000</v>
      </c>
      <c r="AC245" s="26">
        <f>U245*AA245*AB245</f>
        <v>0</v>
      </c>
      <c r="AD245" s="9">
        <f>IF(AA245=0,T245,T245-AA245)</f>
        <v>1</v>
      </c>
      <c r="AE245" s="9">
        <v>730000</v>
      </c>
      <c r="AF245" s="9">
        <f>AE245*AD245*U245</f>
        <v>26498.999999999836</v>
      </c>
      <c r="AG245" s="26">
        <f>ROUND(AF245+AC245,0)</f>
        <v>26499</v>
      </c>
    </row>
    <row r="246" spans="1:33" ht="19.5" customHeight="1">
      <c r="A246" s="1">
        <f>COUNTIF($H$13:H246,H246)</f>
        <v>9</v>
      </c>
      <c r="B246" s="2" t="s">
        <v>235</v>
      </c>
      <c r="C246" s="3" t="s">
        <v>183</v>
      </c>
      <c r="D246" s="3" t="s">
        <v>673</v>
      </c>
      <c r="E246" s="3" t="s">
        <v>110</v>
      </c>
      <c r="F246" s="44">
        <f>IF(E246="Nam",DATEVALUE(D246),0)</f>
        <v>23021</v>
      </c>
      <c r="G246" s="79">
        <f>IF(E246="Nữ",DATEVALUE(D246),0)</f>
        <v>0</v>
      </c>
      <c r="H246" s="1">
        <v>19</v>
      </c>
      <c r="I246" s="81" t="s">
        <v>909</v>
      </c>
      <c r="J246" s="1" t="s">
        <v>79</v>
      </c>
      <c r="K246" s="1">
        <v>12</v>
      </c>
      <c r="L246" s="5">
        <v>3.63</v>
      </c>
      <c r="M246" s="6">
        <v>0.1</v>
      </c>
      <c r="N246" s="7">
        <v>40148</v>
      </c>
      <c r="O246" s="1" t="s">
        <v>79</v>
      </c>
      <c r="P246" s="1">
        <v>12</v>
      </c>
      <c r="Q246" s="5">
        <v>3.63</v>
      </c>
      <c r="R246" s="6">
        <v>0.11</v>
      </c>
      <c r="S246" s="7">
        <v>40513</v>
      </c>
      <c r="T246" s="1">
        <f>13-MONTH(S246)</f>
        <v>1</v>
      </c>
      <c r="U246" s="8">
        <f>(Q246+(Q246*R246))-(L246+(L246*M246))</f>
        <v>0.03630000000000022</v>
      </c>
      <c r="V246" s="56">
        <v>26499</v>
      </c>
      <c r="W246" s="56"/>
      <c r="X246" s="9" t="s">
        <v>988</v>
      </c>
      <c r="Y246" s="9" t="s">
        <v>988</v>
      </c>
      <c r="Z246" s="9">
        <f>U246*T246*730000*28.5%</f>
        <v>7552.215000000045</v>
      </c>
      <c r="AA246" s="9">
        <f>IF(MONTH(S246)&gt;=5,0,T246-8)</f>
        <v>0</v>
      </c>
      <c r="AB246" s="9">
        <v>650000</v>
      </c>
      <c r="AC246" s="26">
        <f>U246*AA246*AB246</f>
        <v>0</v>
      </c>
      <c r="AD246" s="9">
        <f>IF(AA246=0,T246,T246-AA246)</f>
        <v>1</v>
      </c>
      <c r="AE246" s="9">
        <v>730000</v>
      </c>
      <c r="AF246" s="9">
        <f>AE246*AD246*U246</f>
        <v>26499.00000000016</v>
      </c>
      <c r="AG246" s="26">
        <f>ROUND(AF246+AC246,0)</f>
        <v>26499</v>
      </c>
    </row>
    <row r="247" spans="1:33" ht="19.5" customHeight="1">
      <c r="A247" s="1">
        <f>COUNTIF($H$13:H247,H247)</f>
        <v>10</v>
      </c>
      <c r="B247" s="2" t="s">
        <v>147</v>
      </c>
      <c r="C247" s="3" t="s">
        <v>270</v>
      </c>
      <c r="D247" s="3" t="s">
        <v>669</v>
      </c>
      <c r="E247" s="3" t="s">
        <v>110</v>
      </c>
      <c r="F247" s="44">
        <f>IF(E247="Nam",DATEVALUE(D247),0)</f>
        <v>20857</v>
      </c>
      <c r="G247" s="79">
        <f>IF(E247="Nữ",DATEVALUE(D247),0)</f>
        <v>0</v>
      </c>
      <c r="H247" s="1">
        <v>19</v>
      </c>
      <c r="I247" s="82" t="s">
        <v>909</v>
      </c>
      <c r="J247" s="1" t="s">
        <v>79</v>
      </c>
      <c r="K247" s="1">
        <v>12</v>
      </c>
      <c r="L247" s="5">
        <v>3.63</v>
      </c>
      <c r="M247" s="6">
        <v>0.14</v>
      </c>
      <c r="N247" s="7">
        <v>40057</v>
      </c>
      <c r="O247" s="1" t="s">
        <v>79</v>
      </c>
      <c r="P247" s="1">
        <v>12</v>
      </c>
      <c r="Q247" s="5">
        <v>3.63</v>
      </c>
      <c r="R247" s="6">
        <v>0.15</v>
      </c>
      <c r="S247" s="7">
        <v>40422</v>
      </c>
      <c r="T247" s="1">
        <f>13-MONTH(S247)</f>
        <v>4</v>
      </c>
      <c r="U247" s="8">
        <f>(Q247+(Q247*R247))-(L247+(L247*M247))</f>
        <v>0.036300000000000665</v>
      </c>
      <c r="V247" s="56">
        <v>105996</v>
      </c>
      <c r="W247" s="56"/>
      <c r="X247" s="9" t="s">
        <v>988</v>
      </c>
      <c r="Y247" s="9" t="s">
        <v>988</v>
      </c>
      <c r="Z247" s="9">
        <f>U247*T247*730000*28.5%</f>
        <v>30208.86000000055</v>
      </c>
      <c r="AA247" s="9">
        <f>IF(MONTH(S247)&gt;=5,0,T247-8)</f>
        <v>0</v>
      </c>
      <c r="AB247" s="9">
        <v>650000</v>
      </c>
      <c r="AC247" s="26">
        <f>U247*AA247*AB247</f>
        <v>0</v>
      </c>
      <c r="AD247" s="9">
        <f>IF(AA247=0,T247,T247-AA247)</f>
        <v>4</v>
      </c>
      <c r="AE247" s="9">
        <v>730000</v>
      </c>
      <c r="AF247" s="9">
        <f>AE247*AD247*U247</f>
        <v>105996.00000000194</v>
      </c>
      <c r="AG247" s="26">
        <f>ROUND(AF247+AC247,0)</f>
        <v>105996</v>
      </c>
    </row>
    <row r="248" spans="1:33" ht="19.5" customHeight="1">
      <c r="A248" s="1">
        <f>COUNTIF($H$13:H248,H248)</f>
        <v>11</v>
      </c>
      <c r="B248" s="2" t="s">
        <v>142</v>
      </c>
      <c r="C248" s="23" t="s">
        <v>676</v>
      </c>
      <c r="D248" s="23" t="s">
        <v>416</v>
      </c>
      <c r="E248" s="23" t="s">
        <v>1045</v>
      </c>
      <c r="F248" s="44">
        <f>IF(E248="Nam",DATEVALUE(D248),0)</f>
        <v>0</v>
      </c>
      <c r="G248" s="79">
        <f>IF(E248="Nữ",DATEVALUE(D248),0)</f>
        <v>20683</v>
      </c>
      <c r="H248" s="1">
        <v>19</v>
      </c>
      <c r="I248" s="81" t="s">
        <v>17</v>
      </c>
      <c r="J248" s="1" t="s">
        <v>81</v>
      </c>
      <c r="K248" s="1">
        <v>9</v>
      </c>
      <c r="L248" s="5">
        <v>4.98</v>
      </c>
      <c r="M248" s="6">
        <v>0</v>
      </c>
      <c r="N248" s="7">
        <v>39417</v>
      </c>
      <c r="O248" s="1" t="s">
        <v>81</v>
      </c>
      <c r="P248" s="1">
        <v>9</v>
      </c>
      <c r="Q248" s="5">
        <v>4.98</v>
      </c>
      <c r="R248" s="6">
        <v>0.05</v>
      </c>
      <c r="S248" s="7">
        <v>40513</v>
      </c>
      <c r="T248" s="1">
        <f>13-MONTH(S248)</f>
        <v>1</v>
      </c>
      <c r="U248" s="8">
        <f>(Q248+(Q248*R248))-(L248+(L248*M248))</f>
        <v>0.24899999999999967</v>
      </c>
      <c r="V248" s="56">
        <v>181770</v>
      </c>
      <c r="W248" s="56"/>
      <c r="X248" s="9" t="s">
        <v>928</v>
      </c>
      <c r="Y248" s="9" t="s">
        <v>928</v>
      </c>
      <c r="Z248" s="9">
        <f>U248*T248*730000*28.5%</f>
        <v>51804.44999999993</v>
      </c>
      <c r="AA248" s="9">
        <f>IF(MONTH(S248)&gt;=5,0,T248-8)</f>
        <v>0</v>
      </c>
      <c r="AB248" s="9">
        <v>650000</v>
      </c>
      <c r="AC248" s="26">
        <f>U248*AA248*AB248</f>
        <v>0</v>
      </c>
      <c r="AD248" s="9">
        <f>IF(AA248=0,T248,T248-AA248)</f>
        <v>1</v>
      </c>
      <c r="AE248" s="9">
        <v>730000</v>
      </c>
      <c r="AF248" s="9">
        <f>AE248*AD248*U248</f>
        <v>181769.99999999977</v>
      </c>
      <c r="AG248" s="26">
        <f>ROUND(AF248+AC248,0)</f>
        <v>181770</v>
      </c>
    </row>
    <row r="249" spans="1:33" ht="19.5" customHeight="1">
      <c r="A249" s="1">
        <f>COUNTIF($H$13:H249,H249)</f>
        <v>1</v>
      </c>
      <c r="B249" s="2" t="s">
        <v>682</v>
      </c>
      <c r="C249" s="3" t="s">
        <v>294</v>
      </c>
      <c r="D249" s="3" t="s">
        <v>683</v>
      </c>
      <c r="E249" s="3" t="s">
        <v>110</v>
      </c>
      <c r="F249" s="44">
        <f>IF(E249="Nam",DATEVALUE(D249),0)</f>
        <v>30234</v>
      </c>
      <c r="G249" s="79">
        <f>IF(E249="Nữ",DATEVALUE(D249),0)</f>
        <v>0</v>
      </c>
      <c r="H249" s="1">
        <v>20</v>
      </c>
      <c r="I249" s="81" t="s">
        <v>679</v>
      </c>
      <c r="J249" s="1" t="s">
        <v>77</v>
      </c>
      <c r="K249" s="1">
        <v>1</v>
      </c>
      <c r="L249" s="5">
        <v>2.34</v>
      </c>
      <c r="M249" s="6">
        <v>0</v>
      </c>
      <c r="N249" s="7">
        <v>39356</v>
      </c>
      <c r="O249" s="1" t="s">
        <v>77</v>
      </c>
      <c r="P249" s="1">
        <v>2</v>
      </c>
      <c r="Q249" s="5">
        <v>2.67</v>
      </c>
      <c r="R249" s="6">
        <v>0</v>
      </c>
      <c r="S249" s="7">
        <v>40452</v>
      </c>
      <c r="T249" s="1">
        <f>13-MONTH(S249)</f>
        <v>3</v>
      </c>
      <c r="U249" s="8">
        <f>(Q249+(Q249*R249))-(L249+(L249*M249))</f>
        <v>0.33000000000000007</v>
      </c>
      <c r="V249" s="56">
        <v>722700</v>
      </c>
      <c r="W249" s="56"/>
      <c r="X249" s="9" t="s">
        <v>916</v>
      </c>
      <c r="Y249" s="9" t="s">
        <v>916</v>
      </c>
      <c r="Z249" s="9">
        <f>U249*T249*730000*28.5%</f>
        <v>205969.50000000003</v>
      </c>
      <c r="AA249" s="9">
        <f>IF(MONTH(S249)&gt;=5,0,T249-8)</f>
        <v>0</v>
      </c>
      <c r="AB249" s="9">
        <v>650000</v>
      </c>
      <c r="AC249" s="26">
        <f>U249*AA249*AB249</f>
        <v>0</v>
      </c>
      <c r="AD249" s="9">
        <f>IF(AA249=0,T249,T249-AA249)</f>
        <v>3</v>
      </c>
      <c r="AE249" s="9">
        <v>730000</v>
      </c>
      <c r="AF249" s="9">
        <f>AE249*AD249*U249</f>
        <v>722700.0000000001</v>
      </c>
      <c r="AG249" s="26">
        <f>ROUND(AF249+AC249,0)</f>
        <v>722700</v>
      </c>
    </row>
    <row r="250" spans="1:33" ht="19.5" customHeight="1">
      <c r="A250" s="1">
        <f>COUNTIF($H$13:H250,H250)</f>
        <v>2</v>
      </c>
      <c r="B250" s="2" t="s">
        <v>147</v>
      </c>
      <c r="C250" s="23" t="s">
        <v>684</v>
      </c>
      <c r="D250" s="23" t="s">
        <v>685</v>
      </c>
      <c r="E250" s="23" t="s">
        <v>110</v>
      </c>
      <c r="F250" s="44">
        <f>IF(E250="Nam",DATEVALUE(D250),0)</f>
        <v>29149</v>
      </c>
      <c r="G250" s="79">
        <f>IF(E250="Nữ",DATEVALUE(D250),0)</f>
        <v>0</v>
      </c>
      <c r="H250" s="1">
        <v>20</v>
      </c>
      <c r="I250" s="81" t="s">
        <v>679</v>
      </c>
      <c r="J250" s="1" t="s">
        <v>77</v>
      </c>
      <c r="K250" s="1">
        <v>2</v>
      </c>
      <c r="L250" s="5">
        <v>2.67</v>
      </c>
      <c r="M250" s="6">
        <v>0</v>
      </c>
      <c r="N250" s="7">
        <v>39387</v>
      </c>
      <c r="O250" s="1" t="s">
        <v>77</v>
      </c>
      <c r="P250" s="1">
        <v>3</v>
      </c>
      <c r="Q250" s="5">
        <v>3</v>
      </c>
      <c r="R250" s="6">
        <v>0</v>
      </c>
      <c r="S250" s="7">
        <v>40483</v>
      </c>
      <c r="T250" s="1">
        <f>13-MONTH(S250)</f>
        <v>2</v>
      </c>
      <c r="U250" s="8">
        <f>(Q250+(Q250*R250))-(L250+(L250*M250))</f>
        <v>0.33000000000000007</v>
      </c>
      <c r="V250" s="56">
        <v>481800</v>
      </c>
      <c r="W250" s="56"/>
      <c r="X250" s="9" t="s">
        <v>916</v>
      </c>
      <c r="Y250" s="9" t="s">
        <v>916</v>
      </c>
      <c r="Z250" s="9">
        <f>U250*T250*730000*28.5%</f>
        <v>137313.00000000003</v>
      </c>
      <c r="AA250" s="9">
        <f>IF(MONTH(S250)&gt;=5,0,T250-8)</f>
        <v>0</v>
      </c>
      <c r="AB250" s="9">
        <v>650000</v>
      </c>
      <c r="AC250" s="26">
        <f>U250*AA250*AB250</f>
        <v>0</v>
      </c>
      <c r="AD250" s="9">
        <f>IF(AA250=0,T250,T250-AA250)</f>
        <v>2</v>
      </c>
      <c r="AE250" s="9">
        <v>730000</v>
      </c>
      <c r="AF250" s="9">
        <f>AE250*AD250*U250</f>
        <v>481800.0000000001</v>
      </c>
      <c r="AG250" s="26">
        <f>ROUND(AF250+AC250,0)</f>
        <v>481800</v>
      </c>
    </row>
    <row r="251" spans="1:33" ht="19.5" customHeight="1">
      <c r="A251" s="1">
        <f>COUNTIF($H$13:H251,H251)</f>
        <v>3</v>
      </c>
      <c r="B251" s="2" t="s">
        <v>680</v>
      </c>
      <c r="C251" s="23" t="s">
        <v>130</v>
      </c>
      <c r="D251" s="23" t="s">
        <v>681</v>
      </c>
      <c r="E251" s="23" t="s">
        <v>110</v>
      </c>
      <c r="F251" s="44">
        <f>IF(E251="Nam",DATEVALUE(D251),0)</f>
        <v>26656</v>
      </c>
      <c r="G251" s="79">
        <f>IF(E251="Nữ",DATEVALUE(D251),0)</f>
        <v>0</v>
      </c>
      <c r="H251" s="1">
        <v>20</v>
      </c>
      <c r="I251" s="81" t="s">
        <v>679</v>
      </c>
      <c r="J251" s="1" t="s">
        <v>77</v>
      </c>
      <c r="K251" s="1">
        <v>3</v>
      </c>
      <c r="L251" s="5">
        <v>3</v>
      </c>
      <c r="M251" s="6">
        <v>0</v>
      </c>
      <c r="N251" s="7">
        <v>39203</v>
      </c>
      <c r="O251" s="1" t="s">
        <v>77</v>
      </c>
      <c r="P251" s="1">
        <v>4</v>
      </c>
      <c r="Q251" s="5">
        <v>3.33</v>
      </c>
      <c r="R251" s="6">
        <v>0</v>
      </c>
      <c r="S251" s="7">
        <v>40299</v>
      </c>
      <c r="T251" s="1">
        <f>13-MONTH(S251)</f>
        <v>8</v>
      </c>
      <c r="U251" s="8">
        <f>(Q251+(Q251*R251))-(L251+(L251*M251))</f>
        <v>0.33000000000000007</v>
      </c>
      <c r="V251" s="56">
        <v>1927200</v>
      </c>
      <c r="W251" s="56"/>
      <c r="X251" s="9" t="s">
        <v>916</v>
      </c>
      <c r="Y251" s="9" t="s">
        <v>916</v>
      </c>
      <c r="Z251" s="9">
        <f>U251*T251*730000*28.5%</f>
        <v>549252.0000000001</v>
      </c>
      <c r="AA251" s="9">
        <f>IF(MONTH(S251)&gt;=5,0,T251-8)</f>
        <v>0</v>
      </c>
      <c r="AB251" s="9">
        <v>650000</v>
      </c>
      <c r="AC251" s="26">
        <f>U251*AA251*AB251</f>
        <v>0</v>
      </c>
      <c r="AD251" s="9">
        <f>IF(AA251=0,T251,T251-AA251)</f>
        <v>8</v>
      </c>
      <c r="AE251" s="9">
        <v>730000</v>
      </c>
      <c r="AF251" s="9">
        <f>AE251*AD251*U251</f>
        <v>1927200.0000000005</v>
      </c>
      <c r="AG251" s="26">
        <f>ROUND(AF251+AC251,0)</f>
        <v>1927200</v>
      </c>
    </row>
    <row r="252" spans="1:33" ht="19.5" customHeight="1">
      <c r="A252" s="1">
        <f>COUNTIF($H$13:H252,H252)</f>
        <v>4</v>
      </c>
      <c r="B252" s="2" t="s">
        <v>119</v>
      </c>
      <c r="C252" s="23" t="s">
        <v>833</v>
      </c>
      <c r="D252" s="23" t="s">
        <v>870</v>
      </c>
      <c r="E252" s="23" t="s">
        <v>1045</v>
      </c>
      <c r="F252" s="44">
        <f>IF(E252="Nam",DATEVALUE(D252),0)</f>
        <v>0</v>
      </c>
      <c r="G252" s="79">
        <f>IF(E252="Nữ",DATEVALUE(D252),0)</f>
        <v>23370</v>
      </c>
      <c r="H252" s="1">
        <v>20</v>
      </c>
      <c r="I252" s="81" t="s">
        <v>905</v>
      </c>
      <c r="J252" s="1" t="s">
        <v>794</v>
      </c>
      <c r="K252" s="1">
        <v>9</v>
      </c>
      <c r="L252" s="5">
        <v>4.58</v>
      </c>
      <c r="M252" s="6">
        <v>0</v>
      </c>
      <c r="N252" s="7">
        <v>39661</v>
      </c>
      <c r="O252" s="1" t="s">
        <v>794</v>
      </c>
      <c r="P252" s="1">
        <v>10</v>
      </c>
      <c r="Q252" s="5">
        <v>4.89</v>
      </c>
      <c r="R252" s="6">
        <v>0</v>
      </c>
      <c r="S252" s="7">
        <v>40391</v>
      </c>
      <c r="T252" s="1">
        <f>13-MONTH(S252)</f>
        <v>5</v>
      </c>
      <c r="U252" s="8">
        <f>(Q252+(Q252*R252))-(L252+(L252*M252))</f>
        <v>0.3099999999999996</v>
      </c>
      <c r="V252" s="56">
        <v>1131500</v>
      </c>
      <c r="W252" s="56"/>
      <c r="X252" s="9" t="s">
        <v>916</v>
      </c>
      <c r="Y252" s="9" t="s">
        <v>916</v>
      </c>
      <c r="Z252" s="9">
        <f>U252*T252*730000*28.5%</f>
        <v>322477.4999999996</v>
      </c>
      <c r="AA252" s="9">
        <f>IF(MONTH(S252)&gt;=5,0,T252-8)</f>
        <v>0</v>
      </c>
      <c r="AB252" s="9">
        <v>650000</v>
      </c>
      <c r="AC252" s="26">
        <f>U252*AA252*AB252</f>
        <v>0</v>
      </c>
      <c r="AD252" s="9">
        <f>IF(AA252=0,T252,T252-AA252)</f>
        <v>5</v>
      </c>
      <c r="AE252" s="9">
        <v>730000</v>
      </c>
      <c r="AF252" s="9">
        <f>AE252*AD252*U252</f>
        <v>1131499.9999999986</v>
      </c>
      <c r="AG252" s="26">
        <f>ROUND(AF252+AC252,0)</f>
        <v>1131500</v>
      </c>
    </row>
    <row r="253" spans="1:33" ht="19.5" customHeight="1">
      <c r="A253" s="1">
        <f>COUNTIF($H$13:H253,H253)</f>
        <v>5</v>
      </c>
      <c r="B253" s="2" t="s">
        <v>140</v>
      </c>
      <c r="C253" s="3" t="s">
        <v>141</v>
      </c>
      <c r="D253" s="3" t="s">
        <v>686</v>
      </c>
      <c r="E253" s="3" t="s">
        <v>110</v>
      </c>
      <c r="F253" s="44">
        <f>IF(E253="Nam",DATEVALUE(D253),0)</f>
        <v>22753</v>
      </c>
      <c r="G253" s="79">
        <f>IF(E253="Nữ",DATEVALUE(D253),0)</f>
        <v>0</v>
      </c>
      <c r="H253" s="1">
        <v>20</v>
      </c>
      <c r="I253" s="81" t="s">
        <v>679</v>
      </c>
      <c r="J253" s="1" t="s">
        <v>79</v>
      </c>
      <c r="K253" s="1">
        <v>12</v>
      </c>
      <c r="L253" s="5">
        <v>3.63</v>
      </c>
      <c r="M253" s="6">
        <v>0.09</v>
      </c>
      <c r="N253" s="7">
        <v>40148</v>
      </c>
      <c r="O253" s="1" t="s">
        <v>79</v>
      </c>
      <c r="P253" s="1">
        <v>12</v>
      </c>
      <c r="Q253" s="5">
        <v>3.63</v>
      </c>
      <c r="R253" s="6">
        <v>0.1</v>
      </c>
      <c r="S253" s="7">
        <v>40513</v>
      </c>
      <c r="T253" s="1">
        <f>13-MONTH(S253)</f>
        <v>1</v>
      </c>
      <c r="U253" s="8">
        <f>(Q253+(Q253*R253))-(L253+(L253*M253))</f>
        <v>0.03630000000000022</v>
      </c>
      <c r="V253" s="56">
        <v>26499</v>
      </c>
      <c r="W253" s="56"/>
      <c r="X253" s="9" t="s">
        <v>916</v>
      </c>
      <c r="Y253" s="9" t="s">
        <v>916</v>
      </c>
      <c r="Z253" s="9">
        <f>U253*T253*730000*28.5%</f>
        <v>7552.215000000045</v>
      </c>
      <c r="AA253" s="9">
        <f>IF(MONTH(S253)&gt;=5,0,T253-8)</f>
        <v>0</v>
      </c>
      <c r="AB253" s="9">
        <v>650000</v>
      </c>
      <c r="AC253" s="26">
        <f>U253*AA253*AB253</f>
        <v>0</v>
      </c>
      <c r="AD253" s="9">
        <f>IF(AA253=0,T253,T253-AA253)</f>
        <v>1</v>
      </c>
      <c r="AE253" s="9">
        <v>730000</v>
      </c>
      <c r="AF253" s="9">
        <f>AE253*AD253*U253</f>
        <v>26499.00000000016</v>
      </c>
      <c r="AG253" s="26">
        <f>ROUND(AF253+AC253,0)</f>
        <v>26499</v>
      </c>
    </row>
    <row r="254" spans="1:33" ht="19.5" customHeight="1">
      <c r="A254" s="1">
        <f>COUNTIF($H$13:H254,H254)</f>
        <v>6</v>
      </c>
      <c r="B254" s="2" t="s">
        <v>166</v>
      </c>
      <c r="C254" s="3" t="s">
        <v>167</v>
      </c>
      <c r="D254" s="3" t="s">
        <v>687</v>
      </c>
      <c r="E254" s="3" t="s">
        <v>110</v>
      </c>
      <c r="F254" s="44">
        <f>IF(E254="Nam",DATEVALUE(D254),0)</f>
        <v>19956</v>
      </c>
      <c r="G254" s="79">
        <f>IF(E254="Nữ",DATEVALUE(D254),0)</f>
        <v>0</v>
      </c>
      <c r="H254" s="1">
        <v>20</v>
      </c>
      <c r="I254" s="81" t="s">
        <v>317</v>
      </c>
      <c r="J254" s="1" t="s">
        <v>79</v>
      </c>
      <c r="K254" s="1">
        <v>12</v>
      </c>
      <c r="L254" s="5">
        <v>3.63</v>
      </c>
      <c r="M254" s="6">
        <v>0.13</v>
      </c>
      <c r="N254" s="7">
        <v>40148</v>
      </c>
      <c r="O254" s="1" t="s">
        <v>79</v>
      </c>
      <c r="P254" s="1">
        <v>12</v>
      </c>
      <c r="Q254" s="5">
        <v>3.63</v>
      </c>
      <c r="R254" s="6">
        <v>0.14</v>
      </c>
      <c r="S254" s="7">
        <v>40513</v>
      </c>
      <c r="T254" s="1">
        <f>13-MONTH(S254)</f>
        <v>1</v>
      </c>
      <c r="U254" s="8">
        <f>(Q254+(Q254*R254))-(L254+(L254*M254))</f>
        <v>0.03629999999999978</v>
      </c>
      <c r="V254" s="56">
        <v>26499</v>
      </c>
      <c r="W254" s="56"/>
      <c r="X254" s="9" t="s">
        <v>916</v>
      </c>
      <c r="Y254" s="9" t="s">
        <v>916</v>
      </c>
      <c r="Z254" s="9">
        <f>U254*T254*730000*28.5%</f>
        <v>7552.214999999953</v>
      </c>
      <c r="AA254" s="9">
        <f>IF(MONTH(S254)&gt;=5,0,T254-8)</f>
        <v>0</v>
      </c>
      <c r="AB254" s="9">
        <v>650000</v>
      </c>
      <c r="AC254" s="26">
        <f>U254*AA254*AB254</f>
        <v>0</v>
      </c>
      <c r="AD254" s="9">
        <f>IF(AA254=0,T254,T254-AA254)</f>
        <v>1</v>
      </c>
      <c r="AE254" s="9">
        <v>730000</v>
      </c>
      <c r="AF254" s="9">
        <f>AE254*AD254*U254</f>
        <v>26498.999999999836</v>
      </c>
      <c r="AG254" s="26">
        <f>ROUND(AF254+AC254,0)</f>
        <v>26499</v>
      </c>
    </row>
    <row r="255" spans="1:33" ht="19.5" customHeight="1">
      <c r="A255" s="1">
        <f>COUNTIF($H$13:H255,H255)</f>
        <v>1</v>
      </c>
      <c r="B255" s="2" t="s">
        <v>688</v>
      </c>
      <c r="C255" s="3" t="s">
        <v>181</v>
      </c>
      <c r="D255" s="3" t="s">
        <v>689</v>
      </c>
      <c r="E255" s="3" t="s">
        <v>110</v>
      </c>
      <c r="F255" s="44">
        <f>IF(E255="Nam",DATEVALUE(D255),0)</f>
        <v>27649</v>
      </c>
      <c r="G255" s="79">
        <f>IF(E255="Nữ",DATEVALUE(D255),0)</f>
        <v>0</v>
      </c>
      <c r="H255" s="1">
        <v>21</v>
      </c>
      <c r="I255" s="81" t="s">
        <v>301</v>
      </c>
      <c r="J255" s="1" t="s">
        <v>81</v>
      </c>
      <c r="K255" s="1">
        <v>1</v>
      </c>
      <c r="L255" s="5">
        <v>2.34</v>
      </c>
      <c r="M255" s="6">
        <v>0</v>
      </c>
      <c r="N255" s="7">
        <v>39083</v>
      </c>
      <c r="O255" s="1" t="s">
        <v>81</v>
      </c>
      <c r="P255" s="1">
        <v>2</v>
      </c>
      <c r="Q255" s="5">
        <v>2.67</v>
      </c>
      <c r="R255" s="6">
        <v>0</v>
      </c>
      <c r="S255" s="7">
        <v>40179</v>
      </c>
      <c r="T255" s="1">
        <f>13-MONTH(S255)</f>
        <v>12</v>
      </c>
      <c r="U255" s="8">
        <f>(Q255+(Q255*R255))-(L255+(L255*M255))</f>
        <v>0.33000000000000007</v>
      </c>
      <c r="V255" s="56">
        <v>2785200</v>
      </c>
      <c r="W255" s="56"/>
      <c r="X255" s="9" t="s">
        <v>953</v>
      </c>
      <c r="Y255" s="9" t="s">
        <v>944</v>
      </c>
      <c r="Z255" s="9">
        <f>U255*T255*730000*28.5%</f>
        <v>823878.0000000001</v>
      </c>
      <c r="AA255" s="9">
        <f>IF(MONTH(S255)&gt;=5,0,T255-8)</f>
        <v>4</v>
      </c>
      <c r="AB255" s="9">
        <v>650000</v>
      </c>
      <c r="AC255" s="26">
        <f>U255*AA255*AB255</f>
        <v>858000.0000000002</v>
      </c>
      <c r="AD255" s="9">
        <f>IF(AA255=0,T255,T255-AA255)</f>
        <v>8</v>
      </c>
      <c r="AE255" s="9">
        <v>730000</v>
      </c>
      <c r="AF255" s="9">
        <f>AE255*AD255*U255</f>
        <v>1927200.0000000005</v>
      </c>
      <c r="AG255" s="26">
        <f>ROUND(AF255+AC255,0)</f>
        <v>2785200</v>
      </c>
    </row>
    <row r="256" spans="1:33" ht="19.5" customHeight="1">
      <c r="A256" s="1">
        <f>COUNTIF($H$13:H256,H256)</f>
        <v>2</v>
      </c>
      <c r="B256" s="2" t="s">
        <v>354</v>
      </c>
      <c r="C256" s="23" t="s">
        <v>296</v>
      </c>
      <c r="D256" s="23" t="s">
        <v>691</v>
      </c>
      <c r="E256" s="23" t="s">
        <v>110</v>
      </c>
      <c r="F256" s="44">
        <f>IF(E256="Nam",DATEVALUE(D256),0)</f>
        <v>28452</v>
      </c>
      <c r="G256" s="79">
        <f>IF(E256="Nữ",DATEVALUE(D256),0)</f>
        <v>0</v>
      </c>
      <c r="H256" s="1">
        <v>21</v>
      </c>
      <c r="I256" s="81" t="s">
        <v>301</v>
      </c>
      <c r="J256" s="1" t="s">
        <v>77</v>
      </c>
      <c r="K256" s="1">
        <v>3</v>
      </c>
      <c r="L256" s="5">
        <v>3</v>
      </c>
      <c r="M256" s="6">
        <v>0</v>
      </c>
      <c r="N256" s="7">
        <v>39356</v>
      </c>
      <c r="O256" s="1" t="s">
        <v>77</v>
      </c>
      <c r="P256" s="1">
        <v>4</v>
      </c>
      <c r="Q256" s="5">
        <v>3.33</v>
      </c>
      <c r="R256" s="6">
        <v>0</v>
      </c>
      <c r="S256" s="7">
        <v>40452</v>
      </c>
      <c r="T256" s="1">
        <f>13-MONTH(S256)</f>
        <v>3</v>
      </c>
      <c r="U256" s="8">
        <f>(Q256+(Q256*R256))-(L256+(L256*M256))</f>
        <v>0.33000000000000007</v>
      </c>
      <c r="V256" s="56">
        <v>722700</v>
      </c>
      <c r="W256" s="56"/>
      <c r="X256" s="9" t="s">
        <v>957</v>
      </c>
      <c r="Y256" s="9" t="s">
        <v>944</v>
      </c>
      <c r="Z256" s="9">
        <f>U256*T256*730000*28.5%</f>
        <v>205969.50000000003</v>
      </c>
      <c r="AA256" s="9">
        <f>IF(MONTH(S256)&gt;=5,0,T256-8)</f>
        <v>0</v>
      </c>
      <c r="AB256" s="9">
        <v>650000</v>
      </c>
      <c r="AC256" s="26">
        <f>U256*AA256*AB256</f>
        <v>0</v>
      </c>
      <c r="AD256" s="9">
        <f>IF(AA256=0,T256,T256-AA256)</f>
        <v>3</v>
      </c>
      <c r="AE256" s="9">
        <v>730000</v>
      </c>
      <c r="AF256" s="9">
        <f>AE256*AD256*U256</f>
        <v>722700.0000000001</v>
      </c>
      <c r="AG256" s="26">
        <f>ROUND(AF256+AC256,0)</f>
        <v>722700</v>
      </c>
    </row>
    <row r="257" spans="1:33" ht="19.5" customHeight="1">
      <c r="A257" s="1">
        <f>COUNTIF($H$13:H257,H257)</f>
        <v>3</v>
      </c>
      <c r="B257" s="2" t="s">
        <v>134</v>
      </c>
      <c r="C257" s="3" t="s">
        <v>283</v>
      </c>
      <c r="D257" s="3" t="s">
        <v>884</v>
      </c>
      <c r="E257" s="3" t="s">
        <v>1045</v>
      </c>
      <c r="F257" s="44">
        <f>IF(E257="Nam",DATEVALUE(D257),0)</f>
        <v>0</v>
      </c>
      <c r="G257" s="79">
        <f>IF(E257="Nữ",DATEVALUE(D257),0)</f>
        <v>28388</v>
      </c>
      <c r="H257" s="1">
        <v>21</v>
      </c>
      <c r="I257" s="81" t="s">
        <v>301</v>
      </c>
      <c r="J257" s="1" t="s">
        <v>81</v>
      </c>
      <c r="K257" s="1">
        <v>1</v>
      </c>
      <c r="L257" s="5">
        <v>2.34</v>
      </c>
      <c r="M257" s="6">
        <v>0</v>
      </c>
      <c r="N257" s="7">
        <v>39448</v>
      </c>
      <c r="O257" s="1" t="s">
        <v>81</v>
      </c>
      <c r="P257" s="1">
        <v>2</v>
      </c>
      <c r="Q257" s="5">
        <v>2.67</v>
      </c>
      <c r="R257" s="6">
        <v>0</v>
      </c>
      <c r="S257" s="7">
        <v>40179</v>
      </c>
      <c r="T257" s="1">
        <f>13-MONTH(S257)</f>
        <v>12</v>
      </c>
      <c r="U257" s="8">
        <f>(Q257+(Q257*R257))-(L257+(L257*M257))</f>
        <v>0.33000000000000007</v>
      </c>
      <c r="V257" s="56">
        <v>2785200</v>
      </c>
      <c r="W257" s="56"/>
      <c r="X257" s="9" t="s">
        <v>953</v>
      </c>
      <c r="Y257" s="9" t="s">
        <v>944</v>
      </c>
      <c r="Z257" s="9">
        <f>U257*T257*730000*28.5%</f>
        <v>823878.0000000001</v>
      </c>
      <c r="AA257" s="9">
        <f>IF(MONTH(S257)&gt;=5,0,T257-8)</f>
        <v>4</v>
      </c>
      <c r="AB257" s="9">
        <v>650000</v>
      </c>
      <c r="AC257" s="26">
        <f>U257*AA257*AB257</f>
        <v>858000.0000000002</v>
      </c>
      <c r="AD257" s="9">
        <f>IF(AA257=0,T257,T257-AA257)</f>
        <v>8</v>
      </c>
      <c r="AE257" s="9">
        <v>730000</v>
      </c>
      <c r="AF257" s="9">
        <f>AE257*AD257*U257</f>
        <v>1927200.0000000005</v>
      </c>
      <c r="AG257" s="26">
        <f>ROUND(AF257+AC257,0)</f>
        <v>2785200</v>
      </c>
    </row>
    <row r="258" spans="1:33" ht="19.5" customHeight="1">
      <c r="A258" s="1">
        <f>COUNTIF($H$13:H258,H258)</f>
        <v>4</v>
      </c>
      <c r="B258" s="2" t="s">
        <v>159</v>
      </c>
      <c r="C258" s="3" t="s">
        <v>181</v>
      </c>
      <c r="D258" s="3" t="s">
        <v>872</v>
      </c>
      <c r="E258" s="3" t="s">
        <v>110</v>
      </c>
      <c r="F258" s="44">
        <f>IF(E258="Nam",DATEVALUE(D258),0)</f>
        <v>19513</v>
      </c>
      <c r="G258" s="79">
        <f>IF(E258="Nữ",DATEVALUE(D258),0)</f>
        <v>0</v>
      </c>
      <c r="H258" s="1">
        <v>21</v>
      </c>
      <c r="I258" s="81" t="s">
        <v>301</v>
      </c>
      <c r="J258" s="1" t="s">
        <v>85</v>
      </c>
      <c r="K258" s="1">
        <v>5</v>
      </c>
      <c r="L258" s="5">
        <v>5.76</v>
      </c>
      <c r="M258" s="6">
        <v>0</v>
      </c>
      <c r="N258" s="7">
        <v>39692</v>
      </c>
      <c r="O258" s="1" t="s">
        <v>85</v>
      </c>
      <c r="P258" s="1">
        <v>6</v>
      </c>
      <c r="Q258" s="5">
        <v>6.1</v>
      </c>
      <c r="R258" s="6">
        <v>0</v>
      </c>
      <c r="S258" s="7">
        <v>40422</v>
      </c>
      <c r="T258" s="1">
        <f>13-MONTH(S258)</f>
        <v>4</v>
      </c>
      <c r="U258" s="8">
        <f>(Q258+(Q258*R258))-(L258+(L258*M258))</f>
        <v>0.33999999999999986</v>
      </c>
      <c r="V258" s="56">
        <v>992800</v>
      </c>
      <c r="W258" s="56"/>
      <c r="X258" s="9" t="s">
        <v>944</v>
      </c>
      <c r="Y258" s="9" t="s">
        <v>944</v>
      </c>
      <c r="Z258" s="9">
        <f>U258*T258*730000*28.5%</f>
        <v>282947.9999999998</v>
      </c>
      <c r="AA258" s="9">
        <f>IF(MONTH(S258)&gt;=5,0,T258-8)</f>
        <v>0</v>
      </c>
      <c r="AB258" s="9">
        <v>650000</v>
      </c>
      <c r="AC258" s="26">
        <f>U258*AA258*AB258</f>
        <v>0</v>
      </c>
      <c r="AD258" s="9">
        <f>IF(AA258=0,T258,T258-AA258)</f>
        <v>4</v>
      </c>
      <c r="AE258" s="9">
        <v>730000</v>
      </c>
      <c r="AF258" s="9">
        <f>AE258*AD258*U258</f>
        <v>992799.9999999995</v>
      </c>
      <c r="AG258" s="26">
        <f>ROUND(AF258+AC258,0)</f>
        <v>992800</v>
      </c>
    </row>
    <row r="259" spans="1:33" ht="19.5" customHeight="1">
      <c r="A259" s="1">
        <f>COUNTIF($H$13:H259,H259)</f>
        <v>5</v>
      </c>
      <c r="B259" s="2" t="s">
        <v>180</v>
      </c>
      <c r="C259" s="23" t="s">
        <v>181</v>
      </c>
      <c r="D259" s="23" t="s">
        <v>396</v>
      </c>
      <c r="E259" s="23" t="s">
        <v>110</v>
      </c>
      <c r="F259" s="44">
        <f>IF(E259="Nam",DATEVALUE(D259),0)</f>
        <v>21843</v>
      </c>
      <c r="G259" s="79">
        <f>IF(E259="Nữ",DATEVALUE(D259),0)</f>
        <v>0</v>
      </c>
      <c r="H259" s="1">
        <v>21</v>
      </c>
      <c r="I259" s="81" t="s">
        <v>301</v>
      </c>
      <c r="J259" s="1" t="s">
        <v>79</v>
      </c>
      <c r="K259" s="1">
        <v>12</v>
      </c>
      <c r="L259" s="5">
        <v>3.63</v>
      </c>
      <c r="M259" s="6">
        <v>0.07</v>
      </c>
      <c r="N259" s="7">
        <v>40118</v>
      </c>
      <c r="O259" s="1" t="s">
        <v>79</v>
      </c>
      <c r="P259" s="1">
        <v>12</v>
      </c>
      <c r="Q259" s="5">
        <v>3.63</v>
      </c>
      <c r="R259" s="6">
        <v>0.08</v>
      </c>
      <c r="S259" s="7">
        <v>40483</v>
      </c>
      <c r="T259" s="1">
        <f>13-MONTH(S259)</f>
        <v>2</v>
      </c>
      <c r="U259" s="8">
        <f>(Q259+(Q259*R259))-(L259+(L259*M259))</f>
        <v>0.03629999999999978</v>
      </c>
      <c r="V259" s="56">
        <v>52998</v>
      </c>
      <c r="W259" s="56"/>
      <c r="X259" s="9" t="s">
        <v>944</v>
      </c>
      <c r="Y259" s="9" t="s">
        <v>944</v>
      </c>
      <c r="Z259" s="9">
        <f>U259*T259*730000*28.5%</f>
        <v>15104.429999999906</v>
      </c>
      <c r="AA259" s="9">
        <f>IF(MONTH(S259)&gt;=5,0,T259-8)</f>
        <v>0</v>
      </c>
      <c r="AB259" s="9">
        <v>650000</v>
      </c>
      <c r="AC259" s="26">
        <f>U259*AA259*AB259</f>
        <v>0</v>
      </c>
      <c r="AD259" s="9">
        <f>IF(AA259=0,T259,T259-AA259)</f>
        <v>2</v>
      </c>
      <c r="AE259" s="9">
        <v>730000</v>
      </c>
      <c r="AF259" s="9">
        <f>AE259*AD259*U259</f>
        <v>52997.99999999967</v>
      </c>
      <c r="AG259" s="26">
        <f>ROUND(AF259+AC259,0)</f>
        <v>52998</v>
      </c>
    </row>
    <row r="260" spans="1:33" ht="19.5" customHeight="1">
      <c r="A260" s="1">
        <f>COUNTIF($H$13:H260,H260)</f>
        <v>6</v>
      </c>
      <c r="B260" s="2" t="s">
        <v>123</v>
      </c>
      <c r="C260" s="3" t="s">
        <v>78</v>
      </c>
      <c r="D260" s="3" t="s">
        <v>690</v>
      </c>
      <c r="E260" s="3" t="s">
        <v>1045</v>
      </c>
      <c r="F260" s="44">
        <f>IF(E260="Nam",DATEVALUE(D260),0)</f>
        <v>0</v>
      </c>
      <c r="G260" s="79">
        <f>IF(E260="Nữ",DATEVALUE(D260),0)</f>
        <v>21363</v>
      </c>
      <c r="H260" s="1">
        <v>21</v>
      </c>
      <c r="I260" s="81" t="s">
        <v>301</v>
      </c>
      <c r="J260" s="1" t="s">
        <v>79</v>
      </c>
      <c r="K260" s="1">
        <v>12</v>
      </c>
      <c r="L260" s="5">
        <v>3.63</v>
      </c>
      <c r="M260" s="6">
        <v>0.08</v>
      </c>
      <c r="N260" s="7">
        <v>40057</v>
      </c>
      <c r="O260" s="1" t="s">
        <v>79</v>
      </c>
      <c r="P260" s="1">
        <v>12</v>
      </c>
      <c r="Q260" s="5">
        <v>3.63</v>
      </c>
      <c r="R260" s="6">
        <v>0.09</v>
      </c>
      <c r="S260" s="7">
        <v>40422</v>
      </c>
      <c r="T260" s="1">
        <f>13-MONTH(S260)</f>
        <v>4</v>
      </c>
      <c r="U260" s="8">
        <f>(Q260+(Q260*R260))-(L260+(L260*M260))</f>
        <v>0.03629999999999978</v>
      </c>
      <c r="V260" s="56">
        <v>105996</v>
      </c>
      <c r="W260" s="56"/>
      <c r="X260" s="9" t="s">
        <v>944</v>
      </c>
      <c r="Y260" s="9" t="s">
        <v>944</v>
      </c>
      <c r="Z260" s="9">
        <f>U260*T260*730000*28.5%</f>
        <v>30208.85999999981</v>
      </c>
      <c r="AA260" s="9">
        <f>IF(MONTH(S260)&gt;=5,0,T260-8)</f>
        <v>0</v>
      </c>
      <c r="AB260" s="9">
        <v>650000</v>
      </c>
      <c r="AC260" s="26">
        <f>U260*AA260*AB260</f>
        <v>0</v>
      </c>
      <c r="AD260" s="9">
        <f>IF(AA260=0,T260,T260-AA260)</f>
        <v>4</v>
      </c>
      <c r="AE260" s="9">
        <v>730000</v>
      </c>
      <c r="AF260" s="9">
        <f>AE260*AD260*U260</f>
        <v>105995.99999999935</v>
      </c>
      <c r="AG260" s="26">
        <f>ROUND(AF260+AC260,0)</f>
        <v>105996</v>
      </c>
    </row>
    <row r="261" spans="1:33" ht="19.5" customHeight="1">
      <c r="A261" s="1">
        <f>COUNTIF($H$13:H261,H261)</f>
        <v>7</v>
      </c>
      <c r="B261" s="2" t="s">
        <v>176</v>
      </c>
      <c r="C261" s="3" t="s">
        <v>177</v>
      </c>
      <c r="D261" s="3" t="s">
        <v>692</v>
      </c>
      <c r="E261" s="3" t="s">
        <v>1045</v>
      </c>
      <c r="F261" s="44">
        <f>IF(E261="Nam",DATEVALUE(D261),0)</f>
        <v>0</v>
      </c>
      <c r="G261" s="79">
        <f>IF(E261="Nữ",DATEVALUE(D261),0)</f>
        <v>21866</v>
      </c>
      <c r="H261" s="1">
        <v>21</v>
      </c>
      <c r="I261" s="81" t="s">
        <v>301</v>
      </c>
      <c r="J261" s="1" t="s">
        <v>79</v>
      </c>
      <c r="K261" s="1">
        <v>12</v>
      </c>
      <c r="L261" s="5">
        <v>3.63</v>
      </c>
      <c r="M261" s="6">
        <v>0.1</v>
      </c>
      <c r="N261" s="7">
        <v>40148</v>
      </c>
      <c r="O261" s="1" t="s">
        <v>79</v>
      </c>
      <c r="P261" s="1">
        <v>12</v>
      </c>
      <c r="Q261" s="5">
        <v>3.63</v>
      </c>
      <c r="R261" s="6">
        <v>0.11</v>
      </c>
      <c r="S261" s="7">
        <v>40513</v>
      </c>
      <c r="T261" s="1">
        <f>13-MONTH(S261)</f>
        <v>1</v>
      </c>
      <c r="U261" s="8">
        <f>(Q261+(Q261*R261))-(L261+(L261*M261))</f>
        <v>0.03630000000000022</v>
      </c>
      <c r="V261" s="56">
        <v>26499</v>
      </c>
      <c r="W261" s="56"/>
      <c r="X261" s="9" t="s">
        <v>944</v>
      </c>
      <c r="Y261" s="9" t="s">
        <v>944</v>
      </c>
      <c r="Z261" s="9">
        <f>U261*T261*730000*28.5%</f>
        <v>7552.215000000045</v>
      </c>
      <c r="AA261" s="9">
        <f>IF(MONTH(S261)&gt;=5,0,T261-8)</f>
        <v>0</v>
      </c>
      <c r="AB261" s="9">
        <v>650000</v>
      </c>
      <c r="AC261" s="26">
        <f>U261*AA261*AB261</f>
        <v>0</v>
      </c>
      <c r="AD261" s="9">
        <f>IF(AA261=0,T261,T261-AA261)</f>
        <v>1</v>
      </c>
      <c r="AE261" s="9">
        <v>730000</v>
      </c>
      <c r="AF261" s="9">
        <f>AE261*AD261*U261</f>
        <v>26499.00000000016</v>
      </c>
      <c r="AG261" s="26">
        <f>ROUND(AF261+AC261,0)</f>
        <v>26499</v>
      </c>
    </row>
    <row r="262" spans="1:33" ht="19.5" customHeight="1">
      <c r="A262" s="1">
        <f>COUNTIF($H$13:H262,H262)</f>
        <v>1</v>
      </c>
      <c r="B262" s="2" t="s">
        <v>287</v>
      </c>
      <c r="C262" s="3" t="s">
        <v>290</v>
      </c>
      <c r="D262" s="3" t="s">
        <v>693</v>
      </c>
      <c r="E262" s="3" t="s">
        <v>1045</v>
      </c>
      <c r="F262" s="44">
        <f>IF(E262="Nam",DATEVALUE(D262),0)</f>
        <v>0</v>
      </c>
      <c r="G262" s="79">
        <f>IF(E262="Nữ",DATEVALUE(D262),0)</f>
        <v>28260</v>
      </c>
      <c r="H262" s="1">
        <v>22</v>
      </c>
      <c r="I262" s="81" t="s">
        <v>23</v>
      </c>
      <c r="J262" s="1" t="s">
        <v>84</v>
      </c>
      <c r="K262" s="1">
        <v>2</v>
      </c>
      <c r="L262" s="5">
        <v>2.67</v>
      </c>
      <c r="M262" s="6">
        <v>0</v>
      </c>
      <c r="N262" s="7">
        <v>39083</v>
      </c>
      <c r="O262" s="1" t="s">
        <v>84</v>
      </c>
      <c r="P262" s="1">
        <v>3</v>
      </c>
      <c r="Q262" s="5">
        <v>3</v>
      </c>
      <c r="R262" s="6">
        <v>0</v>
      </c>
      <c r="S262" s="7">
        <v>40179</v>
      </c>
      <c r="T262" s="1">
        <f>13-MONTH(S262)</f>
        <v>12</v>
      </c>
      <c r="U262" s="8">
        <f>(Q262+(Q262*R262))-(L262+(L262*M262))</f>
        <v>0.33000000000000007</v>
      </c>
      <c r="V262" s="56">
        <v>2785200</v>
      </c>
      <c r="W262" s="56"/>
      <c r="X262" s="9" t="s">
        <v>1017</v>
      </c>
      <c r="Y262" s="9" t="s">
        <v>947</v>
      </c>
      <c r="Z262" s="9">
        <f>U262*T262*730000*28.5%</f>
        <v>823878.0000000001</v>
      </c>
      <c r="AA262" s="9">
        <f>IF(MONTH(S262)&gt;=5,0,T262-8)</f>
        <v>4</v>
      </c>
      <c r="AB262" s="9">
        <v>650000</v>
      </c>
      <c r="AC262" s="26">
        <f>U262*AA262*AB262</f>
        <v>858000.0000000002</v>
      </c>
      <c r="AD262" s="9">
        <f>IF(AA262=0,T262,T262-AA262)</f>
        <v>8</v>
      </c>
      <c r="AE262" s="9">
        <v>730000</v>
      </c>
      <c r="AF262" s="9">
        <f>AE262*AD262*U262</f>
        <v>1927200.0000000005</v>
      </c>
      <c r="AG262" s="26">
        <f>ROUND(AF262+AC262,0)</f>
        <v>2785200</v>
      </c>
    </row>
    <row r="263" spans="1:33" ht="19.5" customHeight="1">
      <c r="A263" s="1">
        <f>COUNTIF($H$13:H263,H263)</f>
        <v>2</v>
      </c>
      <c r="B263" s="2" t="s">
        <v>282</v>
      </c>
      <c r="C263" s="3" t="s">
        <v>181</v>
      </c>
      <c r="D263" s="3" t="s">
        <v>694</v>
      </c>
      <c r="E263" s="3" t="s">
        <v>1045</v>
      </c>
      <c r="F263" s="44">
        <f>IF(E263="Nam",DATEVALUE(D263),0)</f>
        <v>0</v>
      </c>
      <c r="G263" s="79">
        <f>IF(E263="Nữ",DATEVALUE(D263),0)</f>
        <v>30648</v>
      </c>
      <c r="H263" s="1">
        <v>22</v>
      </c>
      <c r="I263" s="81" t="s">
        <v>23</v>
      </c>
      <c r="J263" s="1" t="s">
        <v>75</v>
      </c>
      <c r="K263" s="1">
        <v>1</v>
      </c>
      <c r="L263" s="5">
        <v>1.86</v>
      </c>
      <c r="M263" s="6">
        <v>0</v>
      </c>
      <c r="N263" s="7">
        <v>39722</v>
      </c>
      <c r="O263" s="1" t="s">
        <v>75</v>
      </c>
      <c r="P263" s="1">
        <v>2</v>
      </c>
      <c r="Q263" s="5">
        <v>2.06</v>
      </c>
      <c r="R263" s="6">
        <v>0</v>
      </c>
      <c r="S263" s="7">
        <v>40452</v>
      </c>
      <c r="T263" s="1">
        <f>13-MONTH(S263)</f>
        <v>3</v>
      </c>
      <c r="U263" s="8">
        <f>(Q263+(Q263*R263))-(L263+(L263*M263))</f>
        <v>0.19999999999999996</v>
      </c>
      <c r="V263" s="56">
        <v>438000</v>
      </c>
      <c r="W263" s="56"/>
      <c r="X263" s="9" t="s">
        <v>1017</v>
      </c>
      <c r="Y263" s="9" t="s">
        <v>947</v>
      </c>
      <c r="Z263" s="9">
        <f>U263*T263*730000*28.5%</f>
        <v>124829.99999999996</v>
      </c>
      <c r="AA263" s="9">
        <f>IF(MONTH(S263)&gt;=5,0,T263-8)</f>
        <v>0</v>
      </c>
      <c r="AB263" s="9">
        <v>650000</v>
      </c>
      <c r="AC263" s="26">
        <f>U263*AA263*AB263</f>
        <v>0</v>
      </c>
      <c r="AD263" s="9">
        <f>IF(AA263=0,T263,T263-AA263)</f>
        <v>3</v>
      </c>
      <c r="AE263" s="9">
        <v>730000</v>
      </c>
      <c r="AF263" s="9">
        <f>AE263*AD263*U263</f>
        <v>437999.9999999999</v>
      </c>
      <c r="AG263" s="26">
        <f>ROUND(AF263+AC263,0)</f>
        <v>438000</v>
      </c>
    </row>
    <row r="264" spans="1:33" ht="19.5" customHeight="1">
      <c r="A264" s="1">
        <f>COUNTIF($H$13:H264,H264)</f>
        <v>3</v>
      </c>
      <c r="B264" s="2" t="s">
        <v>123</v>
      </c>
      <c r="C264" s="3" t="s">
        <v>99</v>
      </c>
      <c r="D264" s="3" t="s">
        <v>695</v>
      </c>
      <c r="E264" s="3" t="s">
        <v>1045</v>
      </c>
      <c r="F264" s="44">
        <f>IF(E264="Nam",DATEVALUE(D264),0)</f>
        <v>0</v>
      </c>
      <c r="G264" s="79">
        <f>IF(E264="Nữ",DATEVALUE(D264),0)</f>
        <v>29473</v>
      </c>
      <c r="H264" s="1">
        <v>22</v>
      </c>
      <c r="I264" s="81" t="s">
        <v>23</v>
      </c>
      <c r="J264" s="1" t="s">
        <v>114</v>
      </c>
      <c r="K264" s="1">
        <v>1</v>
      </c>
      <c r="L264" s="5">
        <v>2.34</v>
      </c>
      <c r="M264" s="6">
        <v>0</v>
      </c>
      <c r="N264" s="7">
        <v>39387</v>
      </c>
      <c r="O264" s="1" t="s">
        <v>114</v>
      </c>
      <c r="P264" s="1">
        <v>2</v>
      </c>
      <c r="Q264" s="5">
        <v>2.67</v>
      </c>
      <c r="R264" s="6">
        <v>0</v>
      </c>
      <c r="S264" s="7">
        <v>40483</v>
      </c>
      <c r="T264" s="1">
        <f>13-MONTH(S264)</f>
        <v>2</v>
      </c>
      <c r="U264" s="8">
        <f>(Q264+(Q264*R264))-(L264+(L264*M264))</f>
        <v>0.33000000000000007</v>
      </c>
      <c r="V264" s="56">
        <v>481800</v>
      </c>
      <c r="W264" s="56"/>
      <c r="X264" s="9" t="s">
        <v>1017</v>
      </c>
      <c r="Y264" s="9" t="s">
        <v>947</v>
      </c>
      <c r="Z264" s="9">
        <f>U264*T264*730000*28.5%</f>
        <v>137313.00000000003</v>
      </c>
      <c r="AA264" s="9">
        <f>IF(MONTH(S264)&gt;=5,0,T264-8)</f>
        <v>0</v>
      </c>
      <c r="AB264" s="9">
        <v>650000</v>
      </c>
      <c r="AC264" s="26">
        <f>U264*AA264*AB264</f>
        <v>0</v>
      </c>
      <c r="AD264" s="9">
        <f>IF(AA264=0,T264,T264-AA264)</f>
        <v>2</v>
      </c>
      <c r="AE264" s="9">
        <v>730000</v>
      </c>
      <c r="AF264" s="9">
        <f>AE264*AD264*U264</f>
        <v>481800.0000000001</v>
      </c>
      <c r="AG264" s="26">
        <f>ROUND(AF264+AC264,0)</f>
        <v>481800</v>
      </c>
    </row>
    <row r="265" spans="1:33" ht="19.5" customHeight="1">
      <c r="A265" s="1">
        <f>COUNTIF($H$13:H265,H265)</f>
        <v>4</v>
      </c>
      <c r="B265" s="2" t="s">
        <v>204</v>
      </c>
      <c r="C265" s="3" t="s">
        <v>104</v>
      </c>
      <c r="D265" s="3" t="s">
        <v>687</v>
      </c>
      <c r="E265" s="3" t="s">
        <v>110</v>
      </c>
      <c r="F265" s="44">
        <f>IF(E265="Nam",DATEVALUE(D265),0)</f>
        <v>19956</v>
      </c>
      <c r="G265" s="79">
        <f>IF(E265="Nữ",DATEVALUE(D265),0)</f>
        <v>0</v>
      </c>
      <c r="H265" s="1">
        <v>22</v>
      </c>
      <c r="I265" s="81" t="s">
        <v>23</v>
      </c>
      <c r="J265" s="1" t="s">
        <v>911</v>
      </c>
      <c r="K265" s="1">
        <v>5</v>
      </c>
      <c r="L265" s="5">
        <v>5.36</v>
      </c>
      <c r="M265" s="6">
        <v>0</v>
      </c>
      <c r="N265" s="7">
        <v>39783</v>
      </c>
      <c r="O265" s="1" t="s">
        <v>911</v>
      </c>
      <c r="P265" s="1">
        <v>6</v>
      </c>
      <c r="Q265" s="5">
        <v>5.7</v>
      </c>
      <c r="R265" s="6">
        <v>0</v>
      </c>
      <c r="S265" s="7">
        <v>40513</v>
      </c>
      <c r="T265" s="1">
        <f>13-MONTH(S265)</f>
        <v>1</v>
      </c>
      <c r="U265" s="8">
        <f>(Q265+(Q265*R265))-(L265+(L265*M265))</f>
        <v>0.33999999999999986</v>
      </c>
      <c r="V265" s="56">
        <v>248200</v>
      </c>
      <c r="W265" s="56"/>
      <c r="X265" s="9" t="s">
        <v>947</v>
      </c>
      <c r="Y265" s="9" t="s">
        <v>947</v>
      </c>
      <c r="Z265" s="9">
        <f>U265*T265*730000*28.5%</f>
        <v>70736.99999999996</v>
      </c>
      <c r="AA265" s="9">
        <f>IF(MONTH(S265)&gt;=5,0,T265-8)</f>
        <v>0</v>
      </c>
      <c r="AB265" s="9">
        <v>650000</v>
      </c>
      <c r="AC265" s="26">
        <f>U265*AA265*AB265</f>
        <v>0</v>
      </c>
      <c r="AD265" s="9">
        <f>IF(AA265=0,T265,T265-AA265)</f>
        <v>1</v>
      </c>
      <c r="AE265" s="9">
        <v>730000</v>
      </c>
      <c r="AF265" s="9">
        <f>AE265*AD265*U265</f>
        <v>248199.99999999988</v>
      </c>
      <c r="AG265" s="26">
        <f>ROUND(AF265+AC265,0)</f>
        <v>248200</v>
      </c>
    </row>
    <row r="266" spans="1:33" ht="19.5" customHeight="1">
      <c r="A266" s="1">
        <f>COUNTIF($H$13:H266,H266)</f>
        <v>5</v>
      </c>
      <c r="B266" s="2" t="s">
        <v>536</v>
      </c>
      <c r="C266" s="23" t="s">
        <v>91</v>
      </c>
      <c r="D266" s="23" t="s">
        <v>874</v>
      </c>
      <c r="E266" s="23" t="s">
        <v>1045</v>
      </c>
      <c r="F266" s="44">
        <f>IF(E266="Nam",DATEVALUE(D266),0)</f>
        <v>0</v>
      </c>
      <c r="G266" s="79">
        <f>IF(E266="Nữ",DATEVALUE(D266),0)</f>
        <v>25521</v>
      </c>
      <c r="H266" s="1">
        <v>22</v>
      </c>
      <c r="I266" s="81" t="s">
        <v>23</v>
      </c>
      <c r="J266" s="1" t="s">
        <v>114</v>
      </c>
      <c r="K266" s="1">
        <v>7</v>
      </c>
      <c r="L266" s="5">
        <v>4.32</v>
      </c>
      <c r="M266" s="6">
        <v>0</v>
      </c>
      <c r="N266" s="7">
        <v>39753</v>
      </c>
      <c r="O266" s="1" t="s">
        <v>114</v>
      </c>
      <c r="P266" s="1">
        <v>8</v>
      </c>
      <c r="Q266" s="5">
        <v>4.65</v>
      </c>
      <c r="R266" s="6">
        <v>0</v>
      </c>
      <c r="S266" s="7">
        <v>40483</v>
      </c>
      <c r="T266" s="1">
        <f>13-MONTH(S266)</f>
        <v>2</v>
      </c>
      <c r="U266" s="8">
        <f>(Q266+(Q266*R266))-(L266+(L266*M266))</f>
        <v>0.33000000000000007</v>
      </c>
      <c r="V266" s="56">
        <v>481800</v>
      </c>
      <c r="W266" s="56"/>
      <c r="X266" s="9" t="s">
        <v>947</v>
      </c>
      <c r="Y266" s="9" t="s">
        <v>947</v>
      </c>
      <c r="Z266" s="9">
        <f>U266*T266*730000*28.5%</f>
        <v>137313.00000000003</v>
      </c>
      <c r="AA266" s="9">
        <f>IF(MONTH(S266)&gt;=5,0,T266-8)</f>
        <v>0</v>
      </c>
      <c r="AB266" s="9">
        <v>650000</v>
      </c>
      <c r="AC266" s="26">
        <f>U266*AA266*AB266</f>
        <v>0</v>
      </c>
      <c r="AD266" s="9">
        <f>IF(AA266=0,T266,T266-AA266)</f>
        <v>2</v>
      </c>
      <c r="AE266" s="9">
        <v>730000</v>
      </c>
      <c r="AF266" s="9">
        <f>AE266*AD266*U266</f>
        <v>481800.0000000001</v>
      </c>
      <c r="AG266" s="26">
        <f>ROUND(AF266+AC266,0)</f>
        <v>481800</v>
      </c>
    </row>
    <row r="267" spans="1:33" ht="19.5" customHeight="1">
      <c r="A267" s="1">
        <f>COUNTIF($H$13:H267,H267)</f>
        <v>6</v>
      </c>
      <c r="B267" s="2" t="s">
        <v>368</v>
      </c>
      <c r="C267" s="3" t="s">
        <v>283</v>
      </c>
      <c r="D267" s="3" t="s">
        <v>696</v>
      </c>
      <c r="E267" s="3" t="s">
        <v>1045</v>
      </c>
      <c r="F267" s="44">
        <f>IF(E267="Nam",DATEVALUE(D267),0)</f>
        <v>0</v>
      </c>
      <c r="G267" s="79">
        <f>IF(E267="Nữ",DATEVALUE(D267),0)</f>
        <v>23538</v>
      </c>
      <c r="H267" s="1">
        <v>22</v>
      </c>
      <c r="I267" s="82" t="s">
        <v>23</v>
      </c>
      <c r="J267" s="1" t="s">
        <v>79</v>
      </c>
      <c r="K267" s="1">
        <v>12</v>
      </c>
      <c r="L267" s="5">
        <v>3.63</v>
      </c>
      <c r="M267" s="6">
        <v>0</v>
      </c>
      <c r="N267" s="7">
        <v>39783</v>
      </c>
      <c r="O267" s="1" t="s">
        <v>79</v>
      </c>
      <c r="P267" s="1">
        <v>12</v>
      </c>
      <c r="Q267" s="5">
        <v>3.63</v>
      </c>
      <c r="R267" s="6">
        <v>0.05</v>
      </c>
      <c r="S267" s="7">
        <v>40513</v>
      </c>
      <c r="T267" s="1">
        <f>13-MONTH(S267)</f>
        <v>1</v>
      </c>
      <c r="U267" s="8">
        <f>(Q267+(Q267*R267))-(L267+(L267*M267))</f>
        <v>0.18149999999999977</v>
      </c>
      <c r="V267" s="56">
        <v>132495</v>
      </c>
      <c r="W267" s="56"/>
      <c r="X267" s="9" t="s">
        <v>947</v>
      </c>
      <c r="Y267" s="9" t="s">
        <v>947</v>
      </c>
      <c r="Z267" s="9">
        <f>U267*T267*730000*28.5%</f>
        <v>37761.074999999946</v>
      </c>
      <c r="AA267" s="9">
        <f>IF(MONTH(S267)&gt;=5,0,T267-8)</f>
        <v>0</v>
      </c>
      <c r="AB267" s="9">
        <v>650000</v>
      </c>
      <c r="AC267" s="26">
        <f>U267*AA267*AB267</f>
        <v>0</v>
      </c>
      <c r="AD267" s="9">
        <f>IF(AA267=0,T267,T267-AA267)</f>
        <v>1</v>
      </c>
      <c r="AE267" s="9">
        <v>730000</v>
      </c>
      <c r="AF267" s="9">
        <f>AE267*AD267*U267</f>
        <v>132494.99999999983</v>
      </c>
      <c r="AG267" s="26">
        <f>ROUND(AF267+AC267,0)</f>
        <v>132495</v>
      </c>
    </row>
    <row r="268" spans="1:33" ht="19.5" customHeight="1">
      <c r="A268" s="1">
        <f>COUNTIF($H$13:H268,H268)</f>
        <v>7</v>
      </c>
      <c r="B268" s="2" t="s">
        <v>133</v>
      </c>
      <c r="C268" s="3" t="s">
        <v>285</v>
      </c>
      <c r="D268" s="3" t="s">
        <v>697</v>
      </c>
      <c r="E268" s="3" t="s">
        <v>1045</v>
      </c>
      <c r="F268" s="44">
        <f>IF(E268="Nam",DATEVALUE(D268),0)</f>
        <v>0</v>
      </c>
      <c r="G268" s="79">
        <f>IF(E268="Nữ",DATEVALUE(D268),0)</f>
        <v>24211</v>
      </c>
      <c r="H268" s="1">
        <v>22</v>
      </c>
      <c r="I268" s="82" t="s">
        <v>23</v>
      </c>
      <c r="J268" s="1" t="s">
        <v>79</v>
      </c>
      <c r="K268" s="1">
        <v>12</v>
      </c>
      <c r="L268" s="5">
        <v>3.63</v>
      </c>
      <c r="M268" s="6">
        <v>0</v>
      </c>
      <c r="N268" s="7">
        <v>39783</v>
      </c>
      <c r="O268" s="1" t="s">
        <v>79</v>
      </c>
      <c r="P268" s="1">
        <v>12</v>
      </c>
      <c r="Q268" s="5">
        <v>3.63</v>
      </c>
      <c r="R268" s="6">
        <v>0.05</v>
      </c>
      <c r="S268" s="7">
        <v>40513</v>
      </c>
      <c r="T268" s="1">
        <f>13-MONTH(S268)</f>
        <v>1</v>
      </c>
      <c r="U268" s="8">
        <f>(Q268+(Q268*R268))-(L268+(L268*M268))</f>
        <v>0.18149999999999977</v>
      </c>
      <c r="V268" s="56">
        <v>132495</v>
      </c>
      <c r="W268" s="56"/>
      <c r="X268" s="9" t="s">
        <v>947</v>
      </c>
      <c r="Y268" s="9" t="s">
        <v>947</v>
      </c>
      <c r="Z268" s="9">
        <f>U268*T268*730000*28.5%</f>
        <v>37761.074999999946</v>
      </c>
      <c r="AA268" s="9">
        <f>IF(MONTH(S268)&gt;=5,0,T268-8)</f>
        <v>0</v>
      </c>
      <c r="AB268" s="9">
        <v>650000</v>
      </c>
      <c r="AC268" s="26">
        <f>U268*AA268*AB268</f>
        <v>0</v>
      </c>
      <c r="AD268" s="9">
        <f>IF(AA268=0,T268,T268-AA268)</f>
        <v>1</v>
      </c>
      <c r="AE268" s="9">
        <v>730000</v>
      </c>
      <c r="AF268" s="9">
        <f>AE268*AD268*U268</f>
        <v>132494.99999999983</v>
      </c>
      <c r="AG268" s="26">
        <f>ROUND(AF268+AC268,0)</f>
        <v>132495</v>
      </c>
    </row>
    <row r="269" spans="1:33" ht="19.5" customHeight="1">
      <c r="A269" s="1">
        <f>COUNTIF($H$13:H269,H269)</f>
        <v>8</v>
      </c>
      <c r="B269" s="2" t="s">
        <v>216</v>
      </c>
      <c r="C269" s="3" t="s">
        <v>101</v>
      </c>
      <c r="D269" s="3" t="s">
        <v>698</v>
      </c>
      <c r="E269" s="3" t="s">
        <v>1045</v>
      </c>
      <c r="F269" s="44">
        <f>IF(E269="Nam",DATEVALUE(D269),0)</f>
        <v>0</v>
      </c>
      <c r="G269" s="79">
        <f>IF(E269="Nữ",DATEVALUE(D269),0)</f>
        <v>22296</v>
      </c>
      <c r="H269" s="1">
        <v>22</v>
      </c>
      <c r="I269" s="81" t="s">
        <v>23</v>
      </c>
      <c r="J269" s="1" t="s">
        <v>79</v>
      </c>
      <c r="K269" s="1">
        <v>12</v>
      </c>
      <c r="L269" s="5">
        <v>3.63</v>
      </c>
      <c r="M269" s="6">
        <v>0.13</v>
      </c>
      <c r="N269" s="7">
        <v>40148</v>
      </c>
      <c r="O269" s="1" t="s">
        <v>79</v>
      </c>
      <c r="P269" s="1">
        <v>12</v>
      </c>
      <c r="Q269" s="5">
        <v>3.63</v>
      </c>
      <c r="R269" s="6">
        <v>0.14</v>
      </c>
      <c r="S269" s="7">
        <v>40513</v>
      </c>
      <c r="T269" s="1">
        <f>13-MONTH(S269)</f>
        <v>1</v>
      </c>
      <c r="U269" s="8">
        <f>(Q269+(Q269*R269))-(L269+(L269*M269))</f>
        <v>0.03629999999999978</v>
      </c>
      <c r="V269" s="56">
        <v>26499</v>
      </c>
      <c r="W269" s="56"/>
      <c r="X269" s="9" t="s">
        <v>947</v>
      </c>
      <c r="Y269" s="9" t="s">
        <v>947</v>
      </c>
      <c r="Z269" s="9">
        <f>U269*T269*730000*28.5%</f>
        <v>7552.214999999953</v>
      </c>
      <c r="AA269" s="9">
        <f>IF(MONTH(S269)&gt;=5,0,T269-8)</f>
        <v>0</v>
      </c>
      <c r="AB269" s="9">
        <v>650000</v>
      </c>
      <c r="AC269" s="26">
        <f>U269*AA269*AB269</f>
        <v>0</v>
      </c>
      <c r="AD269" s="9">
        <f>IF(AA269=0,T269,T269-AA269)</f>
        <v>1</v>
      </c>
      <c r="AE269" s="9">
        <v>730000</v>
      </c>
      <c r="AF269" s="9">
        <f>AE269*AD269*U269</f>
        <v>26498.999999999836</v>
      </c>
      <c r="AG269" s="26">
        <f>ROUND(AF269+AC269,0)</f>
        <v>26499</v>
      </c>
    </row>
    <row r="270" spans="1:33" ht="19.5" customHeight="1">
      <c r="A270" s="1">
        <f>COUNTIF($H$13:H270,H270)</f>
        <v>1</v>
      </c>
      <c r="B270" s="2" t="s">
        <v>147</v>
      </c>
      <c r="C270" s="3" t="s">
        <v>829</v>
      </c>
      <c r="D270" s="3" t="s">
        <v>862</v>
      </c>
      <c r="E270" s="3" t="s">
        <v>110</v>
      </c>
      <c r="F270" s="44">
        <f>IF(E270="Nam",DATEVALUE(D270),0)</f>
        <v>19134</v>
      </c>
      <c r="G270" s="79">
        <f>IF(E270="Nữ",DATEVALUE(D270),0)</f>
        <v>0</v>
      </c>
      <c r="H270" s="1">
        <v>23</v>
      </c>
      <c r="I270" s="81" t="s">
        <v>14</v>
      </c>
      <c r="J270" s="1" t="s">
        <v>90</v>
      </c>
      <c r="K270" s="1">
        <v>6</v>
      </c>
      <c r="L270" s="5">
        <v>6.1</v>
      </c>
      <c r="M270" s="6">
        <v>0</v>
      </c>
      <c r="N270" s="7">
        <v>39539</v>
      </c>
      <c r="O270" s="1" t="s">
        <v>90</v>
      </c>
      <c r="P270" s="1">
        <v>7</v>
      </c>
      <c r="Q270" s="5">
        <v>6.44</v>
      </c>
      <c r="R270" s="6">
        <v>0</v>
      </c>
      <c r="S270" s="7">
        <v>40269</v>
      </c>
      <c r="T270" s="1">
        <f>13-MONTH(S270)</f>
        <v>9</v>
      </c>
      <c r="U270" s="8">
        <f>(Q270+(Q270*R270))-(L270+(L270*M270))</f>
        <v>0.34000000000000075</v>
      </c>
      <c r="V270" s="56">
        <v>2206600</v>
      </c>
      <c r="W270" s="56"/>
      <c r="X270" s="9" t="s">
        <v>936</v>
      </c>
      <c r="Y270" s="9" t="s">
        <v>936</v>
      </c>
      <c r="Z270" s="9">
        <f>U270*T270*730000*28.5%</f>
        <v>636633.0000000014</v>
      </c>
      <c r="AA270" s="9">
        <f>IF(MONTH(S270)&gt;=5,0,T270-8)</f>
        <v>1</v>
      </c>
      <c r="AB270" s="9">
        <v>650000</v>
      </c>
      <c r="AC270" s="26">
        <f>U270*AA270*AB270</f>
        <v>221000.0000000005</v>
      </c>
      <c r="AD270" s="9">
        <f>IF(AA270=0,T270,T270-AA270)</f>
        <v>8</v>
      </c>
      <c r="AE270" s="9">
        <v>730000</v>
      </c>
      <c r="AF270" s="9">
        <f>AE270*AD270*U270</f>
        <v>1985600.0000000044</v>
      </c>
      <c r="AG270" s="26">
        <f>ROUND(AF270+AC270,0)</f>
        <v>2206600</v>
      </c>
    </row>
    <row r="271" spans="1:33" ht="19.5" customHeight="1">
      <c r="A271" s="1">
        <f>COUNTIF($H$13:H271,H271)</f>
        <v>2</v>
      </c>
      <c r="B271" s="2" t="s">
        <v>159</v>
      </c>
      <c r="C271" s="3" t="s">
        <v>172</v>
      </c>
      <c r="D271" s="3" t="s">
        <v>699</v>
      </c>
      <c r="E271" s="3" t="s">
        <v>110</v>
      </c>
      <c r="F271" s="44">
        <f>IF(E271="Nam",DATEVALUE(D271),0)</f>
        <v>20576</v>
      </c>
      <c r="G271" s="79">
        <f>IF(E271="Nữ",DATEVALUE(D271),0)</f>
        <v>0</v>
      </c>
      <c r="H271" s="1">
        <v>23</v>
      </c>
      <c r="I271" s="81" t="s">
        <v>14</v>
      </c>
      <c r="J271" s="1" t="s">
        <v>79</v>
      </c>
      <c r="K271" s="1">
        <v>12</v>
      </c>
      <c r="L271" s="5">
        <v>3.63</v>
      </c>
      <c r="M271" s="6">
        <v>0.1</v>
      </c>
      <c r="N271" s="7">
        <v>40148</v>
      </c>
      <c r="O271" s="1" t="s">
        <v>79</v>
      </c>
      <c r="P271" s="1">
        <v>12</v>
      </c>
      <c r="Q271" s="5">
        <v>3.63</v>
      </c>
      <c r="R271" s="6">
        <v>0.11</v>
      </c>
      <c r="S271" s="7">
        <v>40513</v>
      </c>
      <c r="T271" s="1">
        <f>13-MONTH(S271)</f>
        <v>1</v>
      </c>
      <c r="U271" s="8">
        <f>(Q271+(Q271*R271))-(L271+(L271*M271))</f>
        <v>0.03630000000000022</v>
      </c>
      <c r="V271" s="56">
        <v>26499</v>
      </c>
      <c r="W271" s="56"/>
      <c r="X271" s="9" t="s">
        <v>936</v>
      </c>
      <c r="Y271" s="9" t="s">
        <v>936</v>
      </c>
      <c r="Z271" s="9">
        <f>U271*T271*730000*28.5%</f>
        <v>7552.215000000045</v>
      </c>
      <c r="AA271" s="9">
        <f>IF(MONTH(S271)&gt;=5,0,T271-8)</f>
        <v>0</v>
      </c>
      <c r="AB271" s="9">
        <v>650000</v>
      </c>
      <c r="AC271" s="26">
        <f>U271*AA271*AB271</f>
        <v>0</v>
      </c>
      <c r="AD271" s="9">
        <f>IF(AA271=0,T271,T271-AA271)</f>
        <v>1</v>
      </c>
      <c r="AE271" s="9">
        <v>730000</v>
      </c>
      <c r="AF271" s="9">
        <f>AE271*AD271*U271</f>
        <v>26499.00000000016</v>
      </c>
      <c r="AG271" s="26">
        <f>ROUND(AF271+AC271,0)</f>
        <v>26499</v>
      </c>
    </row>
    <row r="272" spans="1:33" ht="19.5" customHeight="1">
      <c r="A272" s="1">
        <f>COUNTIF($H$13:H272,H272)</f>
        <v>1</v>
      </c>
      <c r="B272" s="2" t="s">
        <v>665</v>
      </c>
      <c r="C272" s="23" t="s">
        <v>705</v>
      </c>
      <c r="D272" s="23" t="s">
        <v>706</v>
      </c>
      <c r="E272" s="23" t="s">
        <v>110</v>
      </c>
      <c r="F272" s="44">
        <f>IF(E272="Nam",DATEVALUE(D272),0)</f>
        <v>23623</v>
      </c>
      <c r="G272" s="79">
        <f>IF(E272="Nữ",DATEVALUE(D272),0)</f>
        <v>0</v>
      </c>
      <c r="H272" s="1">
        <v>25</v>
      </c>
      <c r="I272" s="81" t="s">
        <v>9</v>
      </c>
      <c r="J272" s="1" t="s">
        <v>95</v>
      </c>
      <c r="K272" s="1">
        <v>4</v>
      </c>
      <c r="L272" s="5">
        <v>2.04</v>
      </c>
      <c r="M272" s="6">
        <v>0</v>
      </c>
      <c r="N272" s="7">
        <v>39661</v>
      </c>
      <c r="O272" s="1" t="s">
        <v>95</v>
      </c>
      <c r="P272" s="1">
        <v>5</v>
      </c>
      <c r="Q272" s="5">
        <v>2.22</v>
      </c>
      <c r="R272" s="6">
        <v>0</v>
      </c>
      <c r="S272" s="7">
        <v>40391</v>
      </c>
      <c r="T272" s="1">
        <f>13-MONTH(S272)</f>
        <v>5</v>
      </c>
      <c r="U272" s="8">
        <f>(Q272+(Q272*R272))-(L272+(L272*M272))</f>
        <v>0.18000000000000016</v>
      </c>
      <c r="V272" s="56">
        <v>657000</v>
      </c>
      <c r="W272" s="56"/>
      <c r="X272" s="9" t="s">
        <v>1010</v>
      </c>
      <c r="Y272" s="9" t="s">
        <v>973</v>
      </c>
      <c r="Z272" s="9">
        <f>U272*T272*730000*28.5%</f>
        <v>187245.00000000015</v>
      </c>
      <c r="AA272" s="9">
        <f>IF(MONTH(S272)&gt;=5,0,T272-8)</f>
        <v>0</v>
      </c>
      <c r="AB272" s="9">
        <v>650000</v>
      </c>
      <c r="AC272" s="26">
        <f>U272*AA272*AB272</f>
        <v>0</v>
      </c>
      <c r="AD272" s="9">
        <f>IF(AA272=0,T272,T272-AA272)</f>
        <v>5</v>
      </c>
      <c r="AE272" s="9">
        <v>730000</v>
      </c>
      <c r="AF272" s="9">
        <f>AE272*AD272*U272</f>
        <v>657000.0000000006</v>
      </c>
      <c r="AG272" s="26">
        <f>ROUND(AF272+AC272,0)</f>
        <v>657000</v>
      </c>
    </row>
    <row r="273" spans="1:33" ht="19.5" customHeight="1">
      <c r="A273" s="1">
        <f>COUNTIF($H$13:H273,H273)</f>
        <v>2</v>
      </c>
      <c r="B273" s="2" t="s">
        <v>209</v>
      </c>
      <c r="C273" s="3" t="s">
        <v>146</v>
      </c>
      <c r="D273" s="3" t="s">
        <v>710</v>
      </c>
      <c r="E273" s="3" t="s">
        <v>110</v>
      </c>
      <c r="F273" s="44">
        <f>IF(E273="Nam",DATEVALUE(D273),0)</f>
        <v>25729</v>
      </c>
      <c r="G273" s="79">
        <f>IF(E273="Nữ",DATEVALUE(D273),0)</f>
        <v>0</v>
      </c>
      <c r="H273" s="1">
        <v>25</v>
      </c>
      <c r="I273" s="81" t="s">
        <v>9</v>
      </c>
      <c r="J273" s="1" t="s">
        <v>95</v>
      </c>
      <c r="K273" s="1">
        <v>5</v>
      </c>
      <c r="L273" s="5">
        <v>2.22</v>
      </c>
      <c r="M273" s="6">
        <v>0</v>
      </c>
      <c r="N273" s="7">
        <v>39722</v>
      </c>
      <c r="O273" s="1" t="s">
        <v>95</v>
      </c>
      <c r="P273" s="1">
        <v>6</v>
      </c>
      <c r="Q273" s="5">
        <v>2.4</v>
      </c>
      <c r="R273" s="6">
        <v>0</v>
      </c>
      <c r="S273" s="7">
        <v>40452</v>
      </c>
      <c r="T273" s="1">
        <f>13-MONTH(S273)</f>
        <v>3</v>
      </c>
      <c r="U273" s="8">
        <f>(Q273+(Q273*R273))-(L273+(L273*M273))</f>
        <v>0.17999999999999972</v>
      </c>
      <c r="V273" s="56">
        <v>394200</v>
      </c>
      <c r="W273" s="56"/>
      <c r="X273" s="9" t="s">
        <v>1010</v>
      </c>
      <c r="Y273" s="9" t="s">
        <v>973</v>
      </c>
      <c r="Z273" s="9">
        <f>U273*T273*730000*28.5%</f>
        <v>112346.99999999981</v>
      </c>
      <c r="AA273" s="9">
        <f>IF(MONTH(S273)&gt;=5,0,T273-8)</f>
        <v>0</v>
      </c>
      <c r="AB273" s="9">
        <v>650000</v>
      </c>
      <c r="AC273" s="26">
        <f>U273*AA273*AB273</f>
        <v>0</v>
      </c>
      <c r="AD273" s="9">
        <f>IF(AA273=0,T273,T273-AA273)</f>
        <v>3</v>
      </c>
      <c r="AE273" s="9">
        <v>730000</v>
      </c>
      <c r="AF273" s="9">
        <f>AE273*AD273*U273</f>
        <v>394199.99999999936</v>
      </c>
      <c r="AG273" s="26">
        <f>ROUND(AF273+AC273,0)</f>
        <v>394200</v>
      </c>
    </row>
    <row r="274" spans="1:33" ht="19.5" customHeight="1">
      <c r="A274" s="1">
        <f>COUNTIF($H$13:H274,H274)</f>
        <v>3</v>
      </c>
      <c r="B274" s="2" t="s">
        <v>711</v>
      </c>
      <c r="C274" s="3" t="s">
        <v>146</v>
      </c>
      <c r="D274" s="3" t="s">
        <v>712</v>
      </c>
      <c r="E274" s="3" t="s">
        <v>110</v>
      </c>
      <c r="F274" s="44">
        <f>IF(E274="Nam",DATEVALUE(D274),0)</f>
        <v>22928</v>
      </c>
      <c r="G274" s="79">
        <f>IF(E274="Nữ",DATEVALUE(D274),0)</f>
        <v>0</v>
      </c>
      <c r="H274" s="1">
        <v>25</v>
      </c>
      <c r="I274" s="81" t="s">
        <v>9</v>
      </c>
      <c r="J274" s="1" t="s">
        <v>95</v>
      </c>
      <c r="K274" s="1">
        <v>5</v>
      </c>
      <c r="L274" s="5">
        <v>2.22</v>
      </c>
      <c r="M274" s="6">
        <v>0</v>
      </c>
      <c r="N274" s="7">
        <v>39722</v>
      </c>
      <c r="O274" s="1" t="s">
        <v>95</v>
      </c>
      <c r="P274" s="1">
        <v>6</v>
      </c>
      <c r="Q274" s="5">
        <v>2.4</v>
      </c>
      <c r="R274" s="6">
        <v>0</v>
      </c>
      <c r="S274" s="7">
        <v>40452</v>
      </c>
      <c r="T274" s="1">
        <f>13-MONTH(S274)</f>
        <v>3</v>
      </c>
      <c r="U274" s="8">
        <f>(Q274+(Q274*R274))-(L274+(L274*M274))</f>
        <v>0.17999999999999972</v>
      </c>
      <c r="V274" s="56">
        <v>394200</v>
      </c>
      <c r="W274" s="56"/>
      <c r="X274" s="9" t="s">
        <v>1010</v>
      </c>
      <c r="Y274" s="9" t="s">
        <v>973</v>
      </c>
      <c r="Z274" s="9">
        <f>U274*T274*730000*28.5%</f>
        <v>112346.99999999981</v>
      </c>
      <c r="AA274" s="9">
        <f>IF(MONTH(S274)&gt;=5,0,T274-8)</f>
        <v>0</v>
      </c>
      <c r="AB274" s="9">
        <v>650000</v>
      </c>
      <c r="AC274" s="26">
        <f>U274*AA274*AB274</f>
        <v>0</v>
      </c>
      <c r="AD274" s="9">
        <f>IF(AA274=0,T274,T274-AA274)</f>
        <v>3</v>
      </c>
      <c r="AE274" s="9">
        <v>730000</v>
      </c>
      <c r="AF274" s="9">
        <f>AE274*AD274*U274</f>
        <v>394199.99999999936</v>
      </c>
      <c r="AG274" s="26">
        <f>ROUND(AF274+AC274,0)</f>
        <v>394200</v>
      </c>
    </row>
    <row r="275" spans="1:33" ht="19.5" customHeight="1">
      <c r="A275" s="1">
        <f>COUNTIF($H$13:H275,H275)</f>
        <v>4</v>
      </c>
      <c r="B275" s="2" t="s">
        <v>261</v>
      </c>
      <c r="C275" s="3" t="s">
        <v>200</v>
      </c>
      <c r="D275" s="3" t="s">
        <v>713</v>
      </c>
      <c r="E275" s="3" t="s">
        <v>110</v>
      </c>
      <c r="F275" s="44">
        <f>IF(E275="Nam",DATEVALUE(D275),0)</f>
        <v>27083</v>
      </c>
      <c r="G275" s="79">
        <f>IF(E275="Nữ",DATEVALUE(D275),0)</f>
        <v>0</v>
      </c>
      <c r="H275" s="1">
        <v>25</v>
      </c>
      <c r="I275" s="81" t="s">
        <v>9</v>
      </c>
      <c r="J275" s="1" t="s">
        <v>95</v>
      </c>
      <c r="K275" s="1">
        <v>5</v>
      </c>
      <c r="L275" s="5">
        <v>2.22</v>
      </c>
      <c r="M275" s="6">
        <v>0</v>
      </c>
      <c r="N275" s="7">
        <v>39722</v>
      </c>
      <c r="O275" s="1" t="s">
        <v>95</v>
      </c>
      <c r="P275" s="1">
        <v>6</v>
      </c>
      <c r="Q275" s="5">
        <v>2.4</v>
      </c>
      <c r="R275" s="6">
        <v>0</v>
      </c>
      <c r="S275" s="7">
        <v>40452</v>
      </c>
      <c r="T275" s="1">
        <f>13-MONTH(S275)</f>
        <v>3</v>
      </c>
      <c r="U275" s="8">
        <f>(Q275+(Q275*R275))-(L275+(L275*M275))</f>
        <v>0.17999999999999972</v>
      </c>
      <c r="V275" s="56">
        <v>394200</v>
      </c>
      <c r="W275" s="56"/>
      <c r="X275" s="9" t="s">
        <v>1010</v>
      </c>
      <c r="Y275" s="9" t="s">
        <v>973</v>
      </c>
      <c r="Z275" s="9">
        <f>U275*T275*730000*28.5%</f>
        <v>112346.99999999981</v>
      </c>
      <c r="AA275" s="9">
        <f>IF(MONTH(S275)&gt;=5,0,T275-8)</f>
        <v>0</v>
      </c>
      <c r="AB275" s="9">
        <v>650000</v>
      </c>
      <c r="AC275" s="26">
        <f>U275*AA275*AB275</f>
        <v>0</v>
      </c>
      <c r="AD275" s="9">
        <f>IF(AA275=0,T275,T275-AA275)</f>
        <v>3</v>
      </c>
      <c r="AE275" s="9">
        <v>730000</v>
      </c>
      <c r="AF275" s="9">
        <f>AE275*AD275*U275</f>
        <v>394199.99999999936</v>
      </c>
      <c r="AG275" s="26">
        <f>ROUND(AF275+AC275,0)</f>
        <v>394200</v>
      </c>
    </row>
    <row r="276" spans="1:33" ht="19.5" customHeight="1">
      <c r="A276" s="1">
        <f>COUNTIF($H$13:H276,H276)</f>
        <v>5</v>
      </c>
      <c r="B276" s="2" t="s">
        <v>714</v>
      </c>
      <c r="C276" s="23" t="s">
        <v>715</v>
      </c>
      <c r="D276" s="23" t="s">
        <v>716</v>
      </c>
      <c r="E276" s="23" t="s">
        <v>110</v>
      </c>
      <c r="F276" s="44">
        <f>IF(E276="Nam",DATEVALUE(D276),0)</f>
        <v>21982</v>
      </c>
      <c r="G276" s="79">
        <f>IF(E276="Nữ",DATEVALUE(D276),0)</f>
        <v>0</v>
      </c>
      <c r="H276" s="1">
        <v>25</v>
      </c>
      <c r="I276" s="81" t="s">
        <v>9</v>
      </c>
      <c r="J276" s="1" t="s">
        <v>95</v>
      </c>
      <c r="K276" s="1">
        <v>5</v>
      </c>
      <c r="L276" s="5">
        <v>2.22</v>
      </c>
      <c r="M276" s="6">
        <v>0</v>
      </c>
      <c r="N276" s="7">
        <v>39722</v>
      </c>
      <c r="O276" s="1" t="s">
        <v>95</v>
      </c>
      <c r="P276" s="1">
        <v>6</v>
      </c>
      <c r="Q276" s="5">
        <v>2.4</v>
      </c>
      <c r="R276" s="6">
        <v>0</v>
      </c>
      <c r="S276" s="7">
        <v>40452</v>
      </c>
      <c r="T276" s="1">
        <f>13-MONTH(S276)</f>
        <v>3</v>
      </c>
      <c r="U276" s="8">
        <f>(Q276+(Q276*R276))-(L276+(L276*M276))</f>
        <v>0.17999999999999972</v>
      </c>
      <c r="V276" s="56">
        <v>394200</v>
      </c>
      <c r="W276" s="56"/>
      <c r="X276" s="9" t="s">
        <v>1010</v>
      </c>
      <c r="Y276" s="9" t="s">
        <v>973</v>
      </c>
      <c r="Z276" s="9">
        <f>U276*T276*730000*28.5%</f>
        <v>112346.99999999981</v>
      </c>
      <c r="AA276" s="9">
        <f>IF(MONTH(S276)&gt;=5,0,T276-8)</f>
        <v>0</v>
      </c>
      <c r="AB276" s="9">
        <v>650000</v>
      </c>
      <c r="AC276" s="26">
        <f>U276*AA276*AB276</f>
        <v>0</v>
      </c>
      <c r="AD276" s="9">
        <f>IF(AA276=0,T276,T276-AA276)</f>
        <v>3</v>
      </c>
      <c r="AE276" s="9">
        <v>730000</v>
      </c>
      <c r="AF276" s="9">
        <f>AE276*AD276*U276</f>
        <v>394199.99999999936</v>
      </c>
      <c r="AG276" s="26">
        <f>ROUND(AF276+AC276,0)</f>
        <v>394200</v>
      </c>
    </row>
    <row r="277" spans="1:33" ht="19.5" customHeight="1">
      <c r="A277" s="1">
        <f>COUNTIF($H$13:H277,H277)</f>
        <v>6</v>
      </c>
      <c r="B277" s="2" t="s">
        <v>298</v>
      </c>
      <c r="C277" s="23" t="s">
        <v>203</v>
      </c>
      <c r="D277" s="23" t="s">
        <v>655</v>
      </c>
      <c r="E277" s="23" t="s">
        <v>110</v>
      </c>
      <c r="F277" s="44">
        <f>IF(E277="Nam",DATEVALUE(D277),0)</f>
        <v>27667</v>
      </c>
      <c r="G277" s="79">
        <f>IF(E277="Nữ",DATEVALUE(D277),0)</f>
        <v>0</v>
      </c>
      <c r="H277" s="1">
        <v>25</v>
      </c>
      <c r="I277" s="81" t="s">
        <v>9</v>
      </c>
      <c r="J277" s="1" t="s">
        <v>95</v>
      </c>
      <c r="K277" s="1">
        <v>5</v>
      </c>
      <c r="L277" s="5">
        <v>2.22</v>
      </c>
      <c r="M277" s="6">
        <v>0</v>
      </c>
      <c r="N277" s="7">
        <v>39722</v>
      </c>
      <c r="O277" s="1" t="s">
        <v>95</v>
      </c>
      <c r="P277" s="1">
        <v>6</v>
      </c>
      <c r="Q277" s="5">
        <v>2.4</v>
      </c>
      <c r="R277" s="6">
        <v>0</v>
      </c>
      <c r="S277" s="7">
        <v>40452</v>
      </c>
      <c r="T277" s="1">
        <f>13-MONTH(S277)</f>
        <v>3</v>
      </c>
      <c r="U277" s="8">
        <f>(Q277+(Q277*R277))-(L277+(L277*M277))</f>
        <v>0.17999999999999972</v>
      </c>
      <c r="V277" s="56">
        <v>394200</v>
      </c>
      <c r="W277" s="56"/>
      <c r="X277" s="9" t="s">
        <v>1010</v>
      </c>
      <c r="Y277" s="9" t="s">
        <v>973</v>
      </c>
      <c r="Z277" s="9">
        <f>U277*T277*730000*28.5%</f>
        <v>112346.99999999981</v>
      </c>
      <c r="AA277" s="9">
        <f>IF(MONTH(S277)&gt;=5,0,T277-8)</f>
        <v>0</v>
      </c>
      <c r="AB277" s="9">
        <v>650000</v>
      </c>
      <c r="AC277" s="26">
        <f>U277*AA277*AB277</f>
        <v>0</v>
      </c>
      <c r="AD277" s="9">
        <f>IF(AA277=0,T277,T277-AA277)</f>
        <v>3</v>
      </c>
      <c r="AE277" s="9">
        <v>730000</v>
      </c>
      <c r="AF277" s="9">
        <f>AE277*AD277*U277</f>
        <v>394199.99999999936</v>
      </c>
      <c r="AG277" s="26">
        <f>ROUND(AF277+AC277,0)</f>
        <v>394200</v>
      </c>
    </row>
    <row r="278" spans="1:33" ht="19.5" customHeight="1">
      <c r="A278" s="1">
        <f>COUNTIF($H$13:H278,H278)</f>
        <v>7</v>
      </c>
      <c r="B278" s="2" t="s">
        <v>166</v>
      </c>
      <c r="C278" s="3" t="s">
        <v>717</v>
      </c>
      <c r="D278" s="3" t="s">
        <v>718</v>
      </c>
      <c r="E278" s="3" t="s">
        <v>110</v>
      </c>
      <c r="F278" s="44">
        <f>IF(E278="Nam",DATEVALUE(D278),0)</f>
        <v>26251</v>
      </c>
      <c r="G278" s="79">
        <f>IF(E278="Nữ",DATEVALUE(D278),0)</f>
        <v>0</v>
      </c>
      <c r="H278" s="1">
        <v>25</v>
      </c>
      <c r="I278" s="81" t="s">
        <v>9</v>
      </c>
      <c r="J278" s="1" t="s">
        <v>95</v>
      </c>
      <c r="K278" s="1">
        <v>5</v>
      </c>
      <c r="L278" s="5">
        <v>2.22</v>
      </c>
      <c r="M278" s="6">
        <v>0</v>
      </c>
      <c r="N278" s="7">
        <v>39722</v>
      </c>
      <c r="O278" s="1" t="s">
        <v>95</v>
      </c>
      <c r="P278" s="1">
        <v>6</v>
      </c>
      <c r="Q278" s="5">
        <v>2.4</v>
      </c>
      <c r="R278" s="6">
        <v>0</v>
      </c>
      <c r="S278" s="7">
        <v>40452</v>
      </c>
      <c r="T278" s="1">
        <f>13-MONTH(S278)</f>
        <v>3</v>
      </c>
      <c r="U278" s="8">
        <f>(Q278+(Q278*R278))-(L278+(L278*M278))</f>
        <v>0.17999999999999972</v>
      </c>
      <c r="V278" s="56">
        <v>394200</v>
      </c>
      <c r="W278" s="56"/>
      <c r="X278" s="9" t="s">
        <v>1010</v>
      </c>
      <c r="Y278" s="9" t="s">
        <v>973</v>
      </c>
      <c r="Z278" s="9">
        <f>U278*T278*730000*28.5%</f>
        <v>112346.99999999981</v>
      </c>
      <c r="AA278" s="9">
        <f>IF(MONTH(S278)&gt;=5,0,T278-8)</f>
        <v>0</v>
      </c>
      <c r="AB278" s="9">
        <v>650000</v>
      </c>
      <c r="AC278" s="26">
        <f>U278*AA278*AB278</f>
        <v>0</v>
      </c>
      <c r="AD278" s="9">
        <f>IF(AA278=0,T278,T278-AA278)</f>
        <v>3</v>
      </c>
      <c r="AE278" s="9">
        <v>730000</v>
      </c>
      <c r="AF278" s="9">
        <f>AE278*AD278*U278</f>
        <v>394199.99999999936</v>
      </c>
      <c r="AG278" s="26">
        <f>ROUND(AF278+AC278,0)</f>
        <v>394200</v>
      </c>
    </row>
    <row r="279" spans="1:33" ht="19.5" customHeight="1">
      <c r="A279" s="1">
        <f>COUNTIF($H$13:H279,H279)</f>
        <v>8</v>
      </c>
      <c r="B279" s="2" t="s">
        <v>161</v>
      </c>
      <c r="C279" s="3" t="s">
        <v>162</v>
      </c>
      <c r="D279" s="3" t="s">
        <v>719</v>
      </c>
      <c r="E279" s="3" t="s">
        <v>110</v>
      </c>
      <c r="F279" s="44">
        <f>IF(E279="Nam",DATEVALUE(D279),0)</f>
        <v>19032</v>
      </c>
      <c r="G279" s="79">
        <f>IF(E279="Nữ",DATEVALUE(D279),0)</f>
        <v>0</v>
      </c>
      <c r="H279" s="1">
        <v>25</v>
      </c>
      <c r="I279" s="81" t="s">
        <v>9</v>
      </c>
      <c r="J279" s="1" t="s">
        <v>81</v>
      </c>
      <c r="K279" s="1">
        <v>9</v>
      </c>
      <c r="L279" s="5">
        <v>4.98</v>
      </c>
      <c r="M279" s="6">
        <v>0.07</v>
      </c>
      <c r="N279" s="7">
        <v>40148</v>
      </c>
      <c r="O279" s="1" t="s">
        <v>81</v>
      </c>
      <c r="P279" s="1">
        <v>9</v>
      </c>
      <c r="Q279" s="5">
        <v>4.98</v>
      </c>
      <c r="R279" s="6">
        <v>0.08</v>
      </c>
      <c r="S279" s="7">
        <v>40513</v>
      </c>
      <c r="T279" s="1">
        <f>13-MONTH(S279)</f>
        <v>1</v>
      </c>
      <c r="U279" s="8">
        <f>(Q279+(Q279*R279))-(L279+(L279*M279))</f>
        <v>0.0497999999999994</v>
      </c>
      <c r="V279" s="56">
        <v>36354</v>
      </c>
      <c r="W279" s="56"/>
      <c r="X279" s="9" t="s">
        <v>973</v>
      </c>
      <c r="Y279" s="9" t="s">
        <v>973</v>
      </c>
      <c r="Z279" s="9">
        <f>U279*T279*730000*28.5%</f>
        <v>10360.889999999874</v>
      </c>
      <c r="AA279" s="9">
        <f>IF(MONTH(S279)&gt;=5,0,T279-8)</f>
        <v>0</v>
      </c>
      <c r="AB279" s="9">
        <v>650000</v>
      </c>
      <c r="AC279" s="26">
        <f>U279*AA279*AB279</f>
        <v>0</v>
      </c>
      <c r="AD279" s="9">
        <f>IF(AA279=0,T279,T279-AA279)</f>
        <v>1</v>
      </c>
      <c r="AE279" s="9">
        <v>730000</v>
      </c>
      <c r="AF279" s="9">
        <f>AE279*AD279*U279</f>
        <v>36353.99999999956</v>
      </c>
      <c r="AG279" s="26">
        <f>ROUND(AF279+AC279,0)</f>
        <v>36354</v>
      </c>
    </row>
    <row r="280" spans="1:33" ht="19.5" customHeight="1">
      <c r="A280" s="1">
        <f>COUNTIF($H$13:H280,H280)</f>
        <v>9</v>
      </c>
      <c r="B280" s="2" t="s">
        <v>147</v>
      </c>
      <c r="C280" s="3" t="s">
        <v>104</v>
      </c>
      <c r="D280" s="3" t="s">
        <v>707</v>
      </c>
      <c r="E280" s="3" t="s">
        <v>110</v>
      </c>
      <c r="F280" s="44">
        <f>IF(E280="Nam",DATEVALUE(D280),0)</f>
        <v>20702</v>
      </c>
      <c r="G280" s="79">
        <f>IF(E280="Nữ",DATEVALUE(D280),0)</f>
        <v>0</v>
      </c>
      <c r="H280" s="1">
        <v>25</v>
      </c>
      <c r="I280" s="82" t="s">
        <v>9</v>
      </c>
      <c r="J280" s="1" t="s">
        <v>79</v>
      </c>
      <c r="K280" s="1">
        <v>12</v>
      </c>
      <c r="L280" s="5">
        <v>3.63</v>
      </c>
      <c r="M280" s="6">
        <v>0.09</v>
      </c>
      <c r="N280" s="7">
        <v>40057</v>
      </c>
      <c r="O280" s="1" t="s">
        <v>79</v>
      </c>
      <c r="P280" s="1">
        <v>12</v>
      </c>
      <c r="Q280" s="5">
        <v>3.63</v>
      </c>
      <c r="R280" s="6">
        <v>0.1</v>
      </c>
      <c r="S280" s="7">
        <v>40422</v>
      </c>
      <c r="T280" s="1">
        <f>13-MONTH(S280)</f>
        <v>4</v>
      </c>
      <c r="U280" s="8">
        <f>(Q280+(Q280*R280))-(L280+(L280*M280))</f>
        <v>0.03630000000000022</v>
      </c>
      <c r="V280" s="56">
        <v>105996</v>
      </c>
      <c r="W280" s="56"/>
      <c r="X280" s="9" t="s">
        <v>973</v>
      </c>
      <c r="Y280" s="9" t="s">
        <v>973</v>
      </c>
      <c r="Z280" s="9">
        <f>U280*T280*730000*28.5%</f>
        <v>30208.86000000018</v>
      </c>
      <c r="AA280" s="9">
        <f>IF(MONTH(S280)&gt;=5,0,T280-8)</f>
        <v>0</v>
      </c>
      <c r="AB280" s="9">
        <v>650000</v>
      </c>
      <c r="AC280" s="26">
        <f>U280*AA280*AB280</f>
        <v>0</v>
      </c>
      <c r="AD280" s="9">
        <f>IF(AA280=0,T280,T280-AA280)</f>
        <v>4</v>
      </c>
      <c r="AE280" s="9">
        <v>730000</v>
      </c>
      <c r="AF280" s="9">
        <f>AE280*AD280*U280</f>
        <v>105996.00000000064</v>
      </c>
      <c r="AG280" s="26">
        <f>ROUND(AF280+AC280,0)</f>
        <v>105996</v>
      </c>
    </row>
    <row r="281" spans="1:33" ht="19.5" customHeight="1">
      <c r="A281" s="1">
        <f>COUNTIF($H$13:H281,H281)</f>
        <v>10</v>
      </c>
      <c r="B281" s="2" t="s">
        <v>202</v>
      </c>
      <c r="C281" s="23" t="s">
        <v>141</v>
      </c>
      <c r="D281" s="23" t="s">
        <v>728</v>
      </c>
      <c r="E281" s="23" t="s">
        <v>110</v>
      </c>
      <c r="F281" s="44">
        <f>IF(E281="Nam",DATEVALUE(D281),0)</f>
        <v>20615</v>
      </c>
      <c r="G281" s="79">
        <f>IF(E281="Nữ",DATEVALUE(D281),0)</f>
        <v>0</v>
      </c>
      <c r="H281" s="1">
        <v>25</v>
      </c>
      <c r="I281" s="81" t="s">
        <v>9</v>
      </c>
      <c r="J281" s="1" t="s">
        <v>79</v>
      </c>
      <c r="K281" s="1">
        <v>12</v>
      </c>
      <c r="L281" s="5">
        <v>3.63</v>
      </c>
      <c r="M281" s="6">
        <v>0.14</v>
      </c>
      <c r="N281" s="7">
        <v>40148</v>
      </c>
      <c r="O281" s="1" t="s">
        <v>79</v>
      </c>
      <c r="P281" s="1">
        <v>12</v>
      </c>
      <c r="Q281" s="5">
        <v>3.63</v>
      </c>
      <c r="R281" s="6">
        <v>0.15</v>
      </c>
      <c r="S281" s="7">
        <v>40513</v>
      </c>
      <c r="T281" s="1">
        <f>13-MONTH(S281)</f>
        <v>1</v>
      </c>
      <c r="U281" s="8">
        <f>(Q281+(Q281*R281))-(L281+(L281*M281))</f>
        <v>0.036300000000000665</v>
      </c>
      <c r="V281" s="56">
        <v>26499</v>
      </c>
      <c r="W281" s="56"/>
      <c r="X281" s="9" t="s">
        <v>973</v>
      </c>
      <c r="Y281" s="9" t="s">
        <v>973</v>
      </c>
      <c r="Z281" s="9">
        <f>U281*T281*730000*28.5%</f>
        <v>7552.2150000001375</v>
      </c>
      <c r="AA281" s="9">
        <f>IF(MONTH(S281)&gt;=5,0,T281-8)</f>
        <v>0</v>
      </c>
      <c r="AB281" s="9">
        <v>650000</v>
      </c>
      <c r="AC281" s="26">
        <f>U281*AA281*AB281</f>
        <v>0</v>
      </c>
      <c r="AD281" s="9">
        <f>IF(AA281=0,T281,T281-AA281)</f>
        <v>1</v>
      </c>
      <c r="AE281" s="9">
        <v>730000</v>
      </c>
      <c r="AF281" s="9">
        <f>AE281*AD281*U281</f>
        <v>26499.000000000484</v>
      </c>
      <c r="AG281" s="26">
        <f>ROUND(AF281+AC281,0)</f>
        <v>26499</v>
      </c>
    </row>
    <row r="282" spans="1:33" ht="19.5" customHeight="1">
      <c r="A282" s="1">
        <f>COUNTIF($H$13:H282,H282)</f>
        <v>11</v>
      </c>
      <c r="B282" s="2" t="s">
        <v>722</v>
      </c>
      <c r="C282" s="3" t="s">
        <v>723</v>
      </c>
      <c r="D282" s="3" t="s">
        <v>724</v>
      </c>
      <c r="E282" s="3" t="s">
        <v>110</v>
      </c>
      <c r="F282" s="44">
        <f>IF(E282="Nam",DATEVALUE(D282),0)</f>
        <v>23645</v>
      </c>
      <c r="G282" s="79">
        <f>IF(E282="Nữ",DATEVALUE(D282),0)</f>
        <v>0</v>
      </c>
      <c r="H282" s="1">
        <v>25</v>
      </c>
      <c r="I282" s="81" t="s">
        <v>9</v>
      </c>
      <c r="J282" s="1" t="s">
        <v>95</v>
      </c>
      <c r="K282" s="1">
        <v>12</v>
      </c>
      <c r="L282" s="5">
        <v>3.48</v>
      </c>
      <c r="M282" s="6">
        <v>0</v>
      </c>
      <c r="N282" s="7">
        <v>39783</v>
      </c>
      <c r="O282" s="1" t="s">
        <v>95</v>
      </c>
      <c r="P282" s="1">
        <v>12</v>
      </c>
      <c r="Q282" s="5">
        <v>3.48</v>
      </c>
      <c r="R282" s="6">
        <v>0.05</v>
      </c>
      <c r="S282" s="7">
        <v>40513</v>
      </c>
      <c r="T282" s="1">
        <f>13-MONTH(S282)</f>
        <v>1</v>
      </c>
      <c r="U282" s="8">
        <f>(Q282+(Q282*R282))-(L282+(L282*M282))</f>
        <v>0.17399999999999993</v>
      </c>
      <c r="V282" s="56">
        <v>127020</v>
      </c>
      <c r="W282" s="56"/>
      <c r="X282" s="9" t="s">
        <v>973</v>
      </c>
      <c r="Y282" s="9" t="s">
        <v>973</v>
      </c>
      <c r="Z282" s="9">
        <f>U282*T282*730000*28.5%</f>
        <v>36200.69999999998</v>
      </c>
      <c r="AA282" s="9">
        <f>IF(MONTH(S282)&gt;=5,0,T282-8)</f>
        <v>0</v>
      </c>
      <c r="AB282" s="9">
        <v>650000</v>
      </c>
      <c r="AC282" s="26">
        <f>U282*AA282*AB282</f>
        <v>0</v>
      </c>
      <c r="AD282" s="9">
        <f>IF(AA282=0,T282,T282-AA282)</f>
        <v>1</v>
      </c>
      <c r="AE282" s="9">
        <v>730000</v>
      </c>
      <c r="AF282" s="9">
        <f>AE282*AD282*U282</f>
        <v>127019.99999999996</v>
      </c>
      <c r="AG282" s="26">
        <f>ROUND(AF282+AC282,0)</f>
        <v>127020</v>
      </c>
    </row>
    <row r="283" spans="1:33" ht="19.5" customHeight="1">
      <c r="A283" s="1">
        <f>COUNTIF($H$13:H283,H283)</f>
        <v>12</v>
      </c>
      <c r="B283" s="2" t="s">
        <v>148</v>
      </c>
      <c r="C283" s="23" t="s">
        <v>205</v>
      </c>
      <c r="D283" s="23" t="s">
        <v>727</v>
      </c>
      <c r="E283" s="23" t="s">
        <v>110</v>
      </c>
      <c r="F283" s="44">
        <f>IF(E283="Nam",DATEVALUE(D283),0)</f>
        <v>23753</v>
      </c>
      <c r="G283" s="79">
        <f>IF(E283="Nữ",DATEVALUE(D283),0)</f>
        <v>0</v>
      </c>
      <c r="H283" s="1">
        <v>25</v>
      </c>
      <c r="I283" s="81" t="s">
        <v>9</v>
      </c>
      <c r="J283" s="1" t="s">
        <v>95</v>
      </c>
      <c r="K283" s="1">
        <v>12</v>
      </c>
      <c r="L283" s="5">
        <v>3.48</v>
      </c>
      <c r="M283" s="6">
        <v>0</v>
      </c>
      <c r="N283" s="7">
        <v>39783</v>
      </c>
      <c r="O283" s="1" t="s">
        <v>95</v>
      </c>
      <c r="P283" s="1">
        <v>12</v>
      </c>
      <c r="Q283" s="5">
        <v>3.48</v>
      </c>
      <c r="R283" s="6">
        <v>0.05</v>
      </c>
      <c r="S283" s="7">
        <v>40513</v>
      </c>
      <c r="T283" s="1">
        <f>13-MONTH(S283)</f>
        <v>1</v>
      </c>
      <c r="U283" s="8">
        <f>(Q283+(Q283*R283))-(L283+(L283*M283))</f>
        <v>0.17399999999999993</v>
      </c>
      <c r="V283" s="56">
        <v>127020</v>
      </c>
      <c r="W283" s="56"/>
      <c r="X283" s="9" t="s">
        <v>973</v>
      </c>
      <c r="Y283" s="9" t="s">
        <v>973</v>
      </c>
      <c r="Z283" s="9">
        <f>U283*T283*730000*28.5%</f>
        <v>36200.69999999998</v>
      </c>
      <c r="AA283" s="9">
        <f>IF(MONTH(S283)&gt;=5,0,T283-8)</f>
        <v>0</v>
      </c>
      <c r="AB283" s="9">
        <v>650000</v>
      </c>
      <c r="AC283" s="26">
        <f>U283*AA283*AB283</f>
        <v>0</v>
      </c>
      <c r="AD283" s="9">
        <f>IF(AA283=0,T283,T283-AA283)</f>
        <v>1</v>
      </c>
      <c r="AE283" s="9">
        <v>730000</v>
      </c>
      <c r="AF283" s="9">
        <f>AE283*AD283*U283</f>
        <v>127019.99999999996</v>
      </c>
      <c r="AG283" s="26">
        <f>ROUND(AF283+AC283,0)</f>
        <v>127020</v>
      </c>
    </row>
    <row r="284" spans="1:33" ht="19.5" customHeight="1">
      <c r="A284" s="1">
        <f>COUNTIF($H$13:H284,H284)</f>
        <v>13</v>
      </c>
      <c r="B284" s="2" t="s">
        <v>147</v>
      </c>
      <c r="C284" s="3" t="s">
        <v>96</v>
      </c>
      <c r="D284" s="3" t="s">
        <v>721</v>
      </c>
      <c r="E284" s="3" t="s">
        <v>110</v>
      </c>
      <c r="F284" s="44">
        <f>IF(E284="Nam",DATEVALUE(D284),0)</f>
        <v>22495</v>
      </c>
      <c r="G284" s="79">
        <f>IF(E284="Nữ",DATEVALUE(D284),0)</f>
        <v>0</v>
      </c>
      <c r="H284" s="1">
        <v>25</v>
      </c>
      <c r="I284" s="81" t="s">
        <v>9</v>
      </c>
      <c r="J284" s="1" t="s">
        <v>95</v>
      </c>
      <c r="K284" s="1">
        <v>12</v>
      </c>
      <c r="L284" s="5">
        <v>3.48</v>
      </c>
      <c r="M284" s="6">
        <v>0.08</v>
      </c>
      <c r="N284" s="7">
        <v>40148</v>
      </c>
      <c r="O284" s="1" t="s">
        <v>95</v>
      </c>
      <c r="P284" s="1">
        <v>12</v>
      </c>
      <c r="Q284" s="5">
        <v>3.48</v>
      </c>
      <c r="R284" s="6">
        <v>0.09</v>
      </c>
      <c r="S284" s="7">
        <v>40513</v>
      </c>
      <c r="T284" s="1">
        <f>13-MONTH(S284)</f>
        <v>1</v>
      </c>
      <c r="U284" s="8">
        <f>(Q284+(Q284*R284))-(L284+(L284*M284))</f>
        <v>0.034800000000000164</v>
      </c>
      <c r="V284" s="56">
        <v>25404</v>
      </c>
      <c r="W284" s="56"/>
      <c r="X284" s="9" t="s">
        <v>973</v>
      </c>
      <c r="Y284" s="9" t="s">
        <v>973</v>
      </c>
      <c r="Z284" s="9">
        <f>U284*T284*730000*28.5%</f>
        <v>7240.140000000034</v>
      </c>
      <c r="AA284" s="9">
        <f>IF(MONTH(S284)&gt;=5,0,T284-8)</f>
        <v>0</v>
      </c>
      <c r="AB284" s="9">
        <v>650000</v>
      </c>
      <c r="AC284" s="26">
        <f>U284*AA284*AB284</f>
        <v>0</v>
      </c>
      <c r="AD284" s="9">
        <f>IF(AA284=0,T284,T284-AA284)</f>
        <v>1</v>
      </c>
      <c r="AE284" s="9">
        <v>730000</v>
      </c>
      <c r="AF284" s="9">
        <f>AE284*AD284*U284</f>
        <v>25404.00000000012</v>
      </c>
      <c r="AG284" s="26">
        <f>ROUND(AF284+AC284,0)</f>
        <v>25404</v>
      </c>
    </row>
    <row r="285" spans="1:33" ht="19.5" customHeight="1">
      <c r="A285" s="1">
        <f>COUNTIF($H$13:H285,H285)</f>
        <v>14</v>
      </c>
      <c r="B285" s="2" t="s">
        <v>204</v>
      </c>
      <c r="C285" s="3" t="s">
        <v>254</v>
      </c>
      <c r="D285" s="3" t="s">
        <v>709</v>
      </c>
      <c r="E285" s="3" t="s">
        <v>110</v>
      </c>
      <c r="F285" s="44">
        <f>IF(E285="Nam",DATEVALUE(D285),0)</f>
        <v>21468</v>
      </c>
      <c r="G285" s="79">
        <f>IF(E285="Nữ",DATEVALUE(D285),0)</f>
        <v>0</v>
      </c>
      <c r="H285" s="1">
        <v>25</v>
      </c>
      <c r="I285" s="81" t="s">
        <v>9</v>
      </c>
      <c r="J285" s="1" t="s">
        <v>95</v>
      </c>
      <c r="K285" s="1">
        <v>12</v>
      </c>
      <c r="L285" s="5">
        <v>3.48</v>
      </c>
      <c r="M285" s="6">
        <v>0.09</v>
      </c>
      <c r="N285" s="7">
        <v>40087</v>
      </c>
      <c r="O285" s="1" t="s">
        <v>95</v>
      </c>
      <c r="P285" s="1">
        <v>12</v>
      </c>
      <c r="Q285" s="5">
        <v>3.48</v>
      </c>
      <c r="R285" s="6">
        <v>0.1</v>
      </c>
      <c r="S285" s="7">
        <v>40452</v>
      </c>
      <c r="T285" s="1">
        <f>13-MONTH(S285)</f>
        <v>3</v>
      </c>
      <c r="U285" s="8">
        <f>(Q285+(Q285*R285))-(L285+(L285*M285))</f>
        <v>0.03479999999999972</v>
      </c>
      <c r="V285" s="56">
        <v>76212</v>
      </c>
      <c r="W285" s="56"/>
      <c r="X285" s="9" t="s">
        <v>973</v>
      </c>
      <c r="Y285" s="9" t="s">
        <v>973</v>
      </c>
      <c r="Z285" s="9">
        <f>U285*T285*730000*28.5%</f>
        <v>21720.419999999824</v>
      </c>
      <c r="AA285" s="9">
        <f>IF(MONTH(S285)&gt;=5,0,T285-8)</f>
        <v>0</v>
      </c>
      <c r="AB285" s="9">
        <v>650000</v>
      </c>
      <c r="AC285" s="26">
        <f>U285*AA285*AB285</f>
        <v>0</v>
      </c>
      <c r="AD285" s="9">
        <f>IF(AA285=0,T285,T285-AA285)</f>
        <v>3</v>
      </c>
      <c r="AE285" s="9">
        <v>730000</v>
      </c>
      <c r="AF285" s="9">
        <f>AE285*AD285*U285</f>
        <v>76211.99999999939</v>
      </c>
      <c r="AG285" s="26">
        <f>ROUND(AF285+AC285,0)</f>
        <v>76212</v>
      </c>
    </row>
    <row r="286" spans="1:33" ht="19.5" customHeight="1">
      <c r="A286" s="1">
        <f>COUNTIF($H$13:H286,H286)</f>
        <v>15</v>
      </c>
      <c r="B286" s="2" t="s">
        <v>255</v>
      </c>
      <c r="C286" s="3" t="s">
        <v>256</v>
      </c>
      <c r="D286" s="3" t="s">
        <v>730</v>
      </c>
      <c r="E286" s="3" t="s">
        <v>110</v>
      </c>
      <c r="F286" s="44">
        <f>IF(E286="Nam",DATEVALUE(D286),0)</f>
        <v>22077</v>
      </c>
      <c r="G286" s="79">
        <f>IF(E286="Nữ",DATEVALUE(D286),0)</f>
        <v>0</v>
      </c>
      <c r="H286" s="1">
        <v>25</v>
      </c>
      <c r="I286" s="81" t="s">
        <v>9</v>
      </c>
      <c r="J286" s="1" t="s">
        <v>95</v>
      </c>
      <c r="K286" s="1">
        <v>12</v>
      </c>
      <c r="L286" s="5">
        <v>3.48</v>
      </c>
      <c r="M286" s="6">
        <v>0.11</v>
      </c>
      <c r="N286" s="7">
        <v>40148</v>
      </c>
      <c r="O286" s="1" t="s">
        <v>95</v>
      </c>
      <c r="P286" s="1">
        <v>12</v>
      </c>
      <c r="Q286" s="5">
        <v>3.48</v>
      </c>
      <c r="R286" s="6">
        <v>0.12</v>
      </c>
      <c r="S286" s="7">
        <v>40513</v>
      </c>
      <c r="T286" s="1">
        <f>13-MONTH(S286)</f>
        <v>1</v>
      </c>
      <c r="U286" s="8">
        <f>(Q286+(Q286*R286))-(L286+(L286*M286))</f>
        <v>0.03479999999999972</v>
      </c>
      <c r="V286" s="56">
        <v>25404</v>
      </c>
      <c r="W286" s="56"/>
      <c r="X286" s="9" t="s">
        <v>973</v>
      </c>
      <c r="Y286" s="9" t="s">
        <v>973</v>
      </c>
      <c r="Z286" s="9">
        <f>U286*T286*730000*28.5%</f>
        <v>7240.139999999941</v>
      </c>
      <c r="AA286" s="9">
        <f>IF(MONTH(S286)&gt;=5,0,T286-8)</f>
        <v>0</v>
      </c>
      <c r="AB286" s="9">
        <v>650000</v>
      </c>
      <c r="AC286" s="26">
        <f>U286*AA286*AB286</f>
        <v>0</v>
      </c>
      <c r="AD286" s="9">
        <f>IF(AA286=0,T286,T286-AA286)</f>
        <v>1</v>
      </c>
      <c r="AE286" s="9">
        <v>730000</v>
      </c>
      <c r="AF286" s="9">
        <f>AE286*AD286*U286</f>
        <v>25403.999999999796</v>
      </c>
      <c r="AG286" s="26">
        <f>ROUND(AF286+AC286,0)</f>
        <v>25404</v>
      </c>
    </row>
    <row r="287" spans="1:33" ht="19.5" customHeight="1">
      <c r="A287" s="1">
        <f>COUNTIF($H$13:H287,H287)</f>
        <v>16</v>
      </c>
      <c r="B287" s="2" t="s">
        <v>202</v>
      </c>
      <c r="C287" s="3" t="s">
        <v>253</v>
      </c>
      <c r="D287" s="3" t="s">
        <v>729</v>
      </c>
      <c r="E287" s="3" t="s">
        <v>110</v>
      </c>
      <c r="F287" s="44">
        <f>IF(E287="Nam",DATEVALUE(D287),0)</f>
        <v>22552</v>
      </c>
      <c r="G287" s="79">
        <f>IF(E287="Nữ",DATEVALUE(D287),0)</f>
        <v>0</v>
      </c>
      <c r="H287" s="1">
        <v>25</v>
      </c>
      <c r="I287" s="81" t="s">
        <v>9</v>
      </c>
      <c r="J287" s="1" t="s">
        <v>95</v>
      </c>
      <c r="K287" s="1">
        <v>12</v>
      </c>
      <c r="L287" s="5">
        <v>3.48</v>
      </c>
      <c r="M287" s="6">
        <v>0.12</v>
      </c>
      <c r="N287" s="7">
        <v>40148</v>
      </c>
      <c r="O287" s="1" t="s">
        <v>95</v>
      </c>
      <c r="P287" s="1">
        <v>12</v>
      </c>
      <c r="Q287" s="5">
        <v>3.48</v>
      </c>
      <c r="R287" s="6">
        <v>0.13</v>
      </c>
      <c r="S287" s="7">
        <v>40513</v>
      </c>
      <c r="T287" s="1">
        <f>13-MONTH(S287)</f>
        <v>1</v>
      </c>
      <c r="U287" s="8">
        <f>(Q287+(Q287*R287))-(L287+(L287*M287))</f>
        <v>0.034800000000000164</v>
      </c>
      <c r="V287" s="56">
        <v>25404</v>
      </c>
      <c r="W287" s="56"/>
      <c r="X287" s="9" t="s">
        <v>973</v>
      </c>
      <c r="Y287" s="9" t="s">
        <v>973</v>
      </c>
      <c r="Z287" s="9">
        <f>U287*T287*730000*28.5%</f>
        <v>7240.140000000034</v>
      </c>
      <c r="AA287" s="9">
        <f>IF(MONTH(S287)&gt;=5,0,T287-8)</f>
        <v>0</v>
      </c>
      <c r="AB287" s="9">
        <v>650000</v>
      </c>
      <c r="AC287" s="26">
        <f>U287*AA287*AB287</f>
        <v>0</v>
      </c>
      <c r="AD287" s="9">
        <f>IF(AA287=0,T287,T287-AA287)</f>
        <v>1</v>
      </c>
      <c r="AE287" s="9">
        <v>730000</v>
      </c>
      <c r="AF287" s="9">
        <f>AE287*AD287*U287</f>
        <v>25404.00000000012</v>
      </c>
      <c r="AG287" s="26">
        <f>ROUND(AF287+AC287,0)</f>
        <v>25404</v>
      </c>
    </row>
    <row r="288" spans="1:33" ht="19.5" customHeight="1">
      <c r="A288" s="1">
        <f>COUNTIF($H$13:H288,H288)</f>
        <v>17</v>
      </c>
      <c r="B288" s="2" t="s">
        <v>156</v>
      </c>
      <c r="C288" s="3" t="s">
        <v>188</v>
      </c>
      <c r="D288" s="3" t="s">
        <v>720</v>
      </c>
      <c r="E288" s="3" t="s">
        <v>110</v>
      </c>
      <c r="F288" s="44">
        <f>IF(E288="Nam",DATEVALUE(D288),0)</f>
        <v>20885</v>
      </c>
      <c r="G288" s="79">
        <f>IF(E288="Nữ",DATEVALUE(D288),0)</f>
        <v>0</v>
      </c>
      <c r="H288" s="1">
        <v>25</v>
      </c>
      <c r="I288" s="81" t="s">
        <v>9</v>
      </c>
      <c r="J288" s="1" t="s">
        <v>95</v>
      </c>
      <c r="K288" s="1">
        <v>12</v>
      </c>
      <c r="L288" s="5">
        <v>3.48</v>
      </c>
      <c r="M288" s="6">
        <v>0.13</v>
      </c>
      <c r="N288" s="7">
        <v>40148</v>
      </c>
      <c r="O288" s="1" t="s">
        <v>95</v>
      </c>
      <c r="P288" s="1">
        <v>12</v>
      </c>
      <c r="Q288" s="5">
        <v>3.48</v>
      </c>
      <c r="R288" s="6">
        <v>0.14</v>
      </c>
      <c r="S288" s="7">
        <v>40513</v>
      </c>
      <c r="T288" s="1">
        <f>13-MONTH(S288)</f>
        <v>1</v>
      </c>
      <c r="U288" s="8">
        <f>(Q288+(Q288*R288))-(L288+(L288*M288))</f>
        <v>0.034800000000000164</v>
      </c>
      <c r="V288" s="56">
        <v>25404</v>
      </c>
      <c r="W288" s="56"/>
      <c r="X288" s="9" t="s">
        <v>973</v>
      </c>
      <c r="Y288" s="9" t="s">
        <v>973</v>
      </c>
      <c r="Z288" s="9">
        <f>U288*T288*730000*28.5%</f>
        <v>7240.140000000034</v>
      </c>
      <c r="AA288" s="9">
        <f>IF(MONTH(S288)&gt;=5,0,T288-8)</f>
        <v>0</v>
      </c>
      <c r="AB288" s="9">
        <v>650000</v>
      </c>
      <c r="AC288" s="26">
        <f>U288*AA288*AB288</f>
        <v>0</v>
      </c>
      <c r="AD288" s="9">
        <f>IF(AA288=0,T288,T288-AA288)</f>
        <v>1</v>
      </c>
      <c r="AE288" s="9">
        <v>730000</v>
      </c>
      <c r="AF288" s="9">
        <f>AE288*AD288*U288</f>
        <v>25404.00000000012</v>
      </c>
      <c r="AG288" s="26">
        <f>ROUND(AF288+AC288,0)</f>
        <v>25404</v>
      </c>
    </row>
    <row r="289" spans="1:33" ht="19.5" customHeight="1">
      <c r="A289" s="1">
        <f>COUNTIF($H$13:H289,H289)</f>
        <v>18</v>
      </c>
      <c r="B289" s="2" t="s">
        <v>159</v>
      </c>
      <c r="C289" s="23" t="s">
        <v>259</v>
      </c>
      <c r="D289" s="23" t="s">
        <v>732</v>
      </c>
      <c r="E289" s="23" t="s">
        <v>110</v>
      </c>
      <c r="F289" s="44">
        <f>IF(E289="Nam",DATEVALUE(D289),0)</f>
        <v>20392</v>
      </c>
      <c r="G289" s="79">
        <f>IF(E289="Nữ",DATEVALUE(D289),0)</f>
        <v>0</v>
      </c>
      <c r="H289" s="1">
        <v>25</v>
      </c>
      <c r="I289" s="81" t="s">
        <v>9</v>
      </c>
      <c r="J289" s="1" t="s">
        <v>95</v>
      </c>
      <c r="K289" s="1">
        <v>12</v>
      </c>
      <c r="L289" s="5">
        <v>3.48</v>
      </c>
      <c r="M289" s="6">
        <v>0.13</v>
      </c>
      <c r="N289" s="7">
        <v>40148</v>
      </c>
      <c r="O289" s="1" t="s">
        <v>95</v>
      </c>
      <c r="P289" s="1">
        <v>12</v>
      </c>
      <c r="Q289" s="5">
        <v>3.48</v>
      </c>
      <c r="R289" s="6">
        <v>0.14</v>
      </c>
      <c r="S289" s="7">
        <v>40513</v>
      </c>
      <c r="T289" s="1">
        <f>13-MONTH(S289)</f>
        <v>1</v>
      </c>
      <c r="U289" s="8">
        <f>(Q289+(Q289*R289))-(L289+(L289*M289))</f>
        <v>0.034800000000000164</v>
      </c>
      <c r="V289" s="56">
        <v>25404</v>
      </c>
      <c r="W289" s="56"/>
      <c r="X289" s="9" t="s">
        <v>973</v>
      </c>
      <c r="Y289" s="9" t="s">
        <v>973</v>
      </c>
      <c r="Z289" s="9">
        <f>U289*T289*730000*28.5%</f>
        <v>7240.140000000034</v>
      </c>
      <c r="AA289" s="9">
        <f>IF(MONTH(S289)&gt;=5,0,T289-8)</f>
        <v>0</v>
      </c>
      <c r="AB289" s="9">
        <v>650000</v>
      </c>
      <c r="AC289" s="26">
        <f>U289*AA289*AB289</f>
        <v>0</v>
      </c>
      <c r="AD289" s="9">
        <f>IF(AA289=0,T289,T289-AA289)</f>
        <v>1</v>
      </c>
      <c r="AE289" s="9">
        <v>730000</v>
      </c>
      <c r="AF289" s="9">
        <f>AE289*AD289*U289</f>
        <v>25404.00000000012</v>
      </c>
      <c r="AG289" s="26">
        <f>ROUND(AF289+AC289,0)</f>
        <v>25404</v>
      </c>
    </row>
    <row r="290" spans="1:33" ht="19.5" customHeight="1">
      <c r="A290" s="1">
        <f>COUNTIF($H$13:H290,H290)</f>
        <v>1</v>
      </c>
      <c r="B290" s="2" t="s">
        <v>147</v>
      </c>
      <c r="C290" s="3" t="s">
        <v>222</v>
      </c>
      <c r="D290" s="3" t="s">
        <v>735</v>
      </c>
      <c r="E290" s="3" t="s">
        <v>110</v>
      </c>
      <c r="F290" s="44">
        <f>IF(E290="Nam",DATEVALUE(D290),0)</f>
        <v>22166</v>
      </c>
      <c r="G290" s="79">
        <f>IF(E290="Nữ",DATEVALUE(D290),0)</f>
        <v>0</v>
      </c>
      <c r="H290" s="1">
        <v>26</v>
      </c>
      <c r="I290" s="81" t="s">
        <v>321</v>
      </c>
      <c r="J290" s="1" t="s">
        <v>79</v>
      </c>
      <c r="K290" s="1">
        <v>12</v>
      </c>
      <c r="L290" s="5">
        <v>3.63</v>
      </c>
      <c r="M290" s="6">
        <v>0.09</v>
      </c>
      <c r="N290" s="7">
        <v>40148</v>
      </c>
      <c r="O290" s="1" t="s">
        <v>79</v>
      </c>
      <c r="P290" s="1">
        <v>12</v>
      </c>
      <c r="Q290" s="5">
        <v>3.63</v>
      </c>
      <c r="R290" s="6">
        <v>0.1</v>
      </c>
      <c r="S290" s="7">
        <v>40513</v>
      </c>
      <c r="T290" s="1">
        <f>13-MONTH(S290)</f>
        <v>1</v>
      </c>
      <c r="U290" s="8">
        <f>(Q290+(Q290*R290))-(L290+(L290*M290))</f>
        <v>0.03630000000000022</v>
      </c>
      <c r="V290" s="56">
        <v>26499</v>
      </c>
      <c r="W290" s="56"/>
      <c r="X290" s="9" t="s">
        <v>983</v>
      </c>
      <c r="Y290" s="9" t="s">
        <v>983</v>
      </c>
      <c r="Z290" s="9">
        <f>U290*T290*730000*28.5%</f>
        <v>7552.215000000045</v>
      </c>
      <c r="AA290" s="9">
        <f>IF(MONTH(S290)&gt;=5,0,T290-8)</f>
        <v>0</v>
      </c>
      <c r="AB290" s="9">
        <v>650000</v>
      </c>
      <c r="AC290" s="26">
        <f>U290*AA290*AB290</f>
        <v>0</v>
      </c>
      <c r="AD290" s="9">
        <f>IF(AA290=0,T290,T290-AA290)</f>
        <v>1</v>
      </c>
      <c r="AE290" s="9">
        <v>730000</v>
      </c>
      <c r="AF290" s="9">
        <f>AE290*AD290*U290</f>
        <v>26499.00000000016</v>
      </c>
      <c r="AG290" s="26">
        <f>ROUND(AF290+AC290,0)</f>
        <v>26499</v>
      </c>
    </row>
    <row r="291" spans="1:33" ht="19.5" customHeight="1">
      <c r="A291" s="1">
        <f>COUNTIF($H$13:H291,H291)</f>
        <v>2</v>
      </c>
      <c r="B291" s="2" t="s">
        <v>223</v>
      </c>
      <c r="C291" s="3" t="s">
        <v>132</v>
      </c>
      <c r="D291" s="3" t="s">
        <v>736</v>
      </c>
      <c r="E291" s="3" t="s">
        <v>110</v>
      </c>
      <c r="F291" s="44">
        <f>IF(E291="Nam",DATEVALUE(D291),0)</f>
        <v>21680</v>
      </c>
      <c r="G291" s="79">
        <f>IF(E291="Nữ",DATEVALUE(D291),0)</f>
        <v>0</v>
      </c>
      <c r="H291" s="1">
        <v>26</v>
      </c>
      <c r="I291" s="81" t="s">
        <v>321</v>
      </c>
      <c r="J291" s="1" t="s">
        <v>79</v>
      </c>
      <c r="K291" s="1">
        <v>12</v>
      </c>
      <c r="L291" s="5">
        <v>3.63</v>
      </c>
      <c r="M291" s="6">
        <v>0.1</v>
      </c>
      <c r="N291" s="7">
        <v>40148</v>
      </c>
      <c r="O291" s="1" t="s">
        <v>79</v>
      </c>
      <c r="P291" s="1">
        <v>12</v>
      </c>
      <c r="Q291" s="5">
        <v>3.63</v>
      </c>
      <c r="R291" s="6">
        <v>0.11</v>
      </c>
      <c r="S291" s="7">
        <v>40513</v>
      </c>
      <c r="T291" s="1">
        <f>13-MONTH(S291)</f>
        <v>1</v>
      </c>
      <c r="U291" s="8">
        <f>(Q291+(Q291*R291))-(L291+(L291*M291))</f>
        <v>0.03630000000000022</v>
      </c>
      <c r="V291" s="56">
        <v>26499</v>
      </c>
      <c r="W291" s="56"/>
      <c r="X291" s="9" t="s">
        <v>983</v>
      </c>
      <c r="Y291" s="9" t="s">
        <v>983</v>
      </c>
      <c r="Z291" s="9">
        <f>U291*T291*730000*28.5%</f>
        <v>7552.215000000045</v>
      </c>
      <c r="AA291" s="9">
        <f>IF(MONTH(S291)&gt;=5,0,T291-8)</f>
        <v>0</v>
      </c>
      <c r="AB291" s="9">
        <v>650000</v>
      </c>
      <c r="AC291" s="26">
        <f>U291*AA291*AB291</f>
        <v>0</v>
      </c>
      <c r="AD291" s="9">
        <f>IF(AA291=0,T291,T291-AA291)</f>
        <v>1</v>
      </c>
      <c r="AE291" s="9">
        <v>730000</v>
      </c>
      <c r="AF291" s="9">
        <f>AE291*AD291*U291</f>
        <v>26499.00000000016</v>
      </c>
      <c r="AG291" s="26">
        <f>ROUND(AF291+AC291,0)</f>
        <v>26499</v>
      </c>
    </row>
    <row r="292" spans="1:33" ht="19.5" customHeight="1">
      <c r="A292" s="1">
        <f>COUNTIF($H$13:H292,H292)</f>
        <v>3</v>
      </c>
      <c r="B292" s="2" t="s">
        <v>164</v>
      </c>
      <c r="C292" s="3" t="s">
        <v>165</v>
      </c>
      <c r="D292" s="3" t="s">
        <v>737</v>
      </c>
      <c r="E292" s="3" t="s">
        <v>110</v>
      </c>
      <c r="F292" s="44">
        <f>IF(E292="Nam",DATEVALUE(D292),0)</f>
        <v>22946</v>
      </c>
      <c r="G292" s="79">
        <f>IF(E292="Nữ",DATEVALUE(D292),0)</f>
        <v>0</v>
      </c>
      <c r="H292" s="1">
        <v>26</v>
      </c>
      <c r="I292" s="82" t="s">
        <v>321</v>
      </c>
      <c r="J292" s="1" t="s">
        <v>79</v>
      </c>
      <c r="K292" s="1">
        <v>12</v>
      </c>
      <c r="L292" s="5">
        <v>3.63</v>
      </c>
      <c r="M292" s="6">
        <v>0.1</v>
      </c>
      <c r="N292" s="7">
        <v>40148</v>
      </c>
      <c r="O292" s="1" t="s">
        <v>79</v>
      </c>
      <c r="P292" s="1">
        <v>12</v>
      </c>
      <c r="Q292" s="5">
        <v>3.63</v>
      </c>
      <c r="R292" s="6">
        <v>0.11</v>
      </c>
      <c r="S292" s="7">
        <v>40513</v>
      </c>
      <c r="T292" s="1">
        <f>13-MONTH(S292)</f>
        <v>1</v>
      </c>
      <c r="U292" s="8">
        <f>(Q292+(Q292*R292))-(L292+(L292*M292))</f>
        <v>0.03630000000000022</v>
      </c>
      <c r="V292" s="56">
        <v>26499</v>
      </c>
      <c r="W292" s="56"/>
      <c r="X292" s="9" t="s">
        <v>983</v>
      </c>
      <c r="Y292" s="9" t="s">
        <v>983</v>
      </c>
      <c r="Z292" s="9">
        <f>U292*T292*730000*28.5%</f>
        <v>7552.215000000045</v>
      </c>
      <c r="AA292" s="9">
        <f>IF(MONTH(S292)&gt;=5,0,T292-8)</f>
        <v>0</v>
      </c>
      <c r="AB292" s="9">
        <v>650000</v>
      </c>
      <c r="AC292" s="26">
        <f>U292*AA292*AB292</f>
        <v>0</v>
      </c>
      <c r="AD292" s="9">
        <f>IF(AA292=0,T292,T292-AA292)</f>
        <v>1</v>
      </c>
      <c r="AE292" s="9">
        <v>730000</v>
      </c>
      <c r="AF292" s="9">
        <f>AE292*AD292*U292</f>
        <v>26499.00000000016</v>
      </c>
      <c r="AG292" s="26">
        <f>ROUND(AF292+AC292,0)</f>
        <v>26499</v>
      </c>
    </row>
    <row r="293" spans="1:33" ht="19.5" customHeight="1">
      <c r="A293" s="1">
        <f>COUNTIF($H$13:H293,H293)</f>
        <v>4</v>
      </c>
      <c r="B293" s="2" t="s">
        <v>212</v>
      </c>
      <c r="C293" s="3" t="s">
        <v>183</v>
      </c>
      <c r="D293" s="3" t="s">
        <v>738</v>
      </c>
      <c r="E293" s="3" t="s">
        <v>1045</v>
      </c>
      <c r="F293" s="44">
        <f>IF(E293="Nam",DATEVALUE(D293),0)</f>
        <v>0</v>
      </c>
      <c r="G293" s="79">
        <f>IF(E293="Nữ",DATEVALUE(D293),0)</f>
        <v>21466</v>
      </c>
      <c r="H293" s="1">
        <v>26</v>
      </c>
      <c r="I293" s="81" t="s">
        <v>321</v>
      </c>
      <c r="J293" s="1" t="s">
        <v>79</v>
      </c>
      <c r="K293" s="1">
        <v>12</v>
      </c>
      <c r="L293" s="5">
        <v>3.63</v>
      </c>
      <c r="M293" s="6">
        <v>0.1</v>
      </c>
      <c r="N293" s="7">
        <v>40148</v>
      </c>
      <c r="O293" s="1" t="s">
        <v>79</v>
      </c>
      <c r="P293" s="1">
        <v>12</v>
      </c>
      <c r="Q293" s="5">
        <v>3.63</v>
      </c>
      <c r="R293" s="6">
        <v>0.11</v>
      </c>
      <c r="S293" s="7">
        <v>40513</v>
      </c>
      <c r="T293" s="1">
        <f>13-MONTH(S293)</f>
        <v>1</v>
      </c>
      <c r="U293" s="8">
        <f>(Q293+(Q293*R293))-(L293+(L293*M293))</f>
        <v>0.03630000000000022</v>
      </c>
      <c r="V293" s="56">
        <v>26499</v>
      </c>
      <c r="W293" s="56"/>
      <c r="X293" s="9" t="s">
        <v>983</v>
      </c>
      <c r="Y293" s="9" t="s">
        <v>983</v>
      </c>
      <c r="Z293" s="9">
        <f>U293*T293*730000*28.5%</f>
        <v>7552.215000000045</v>
      </c>
      <c r="AA293" s="9">
        <f>IF(MONTH(S293)&gt;=5,0,T293-8)</f>
        <v>0</v>
      </c>
      <c r="AB293" s="9">
        <v>650000</v>
      </c>
      <c r="AC293" s="26">
        <f>U293*AA293*AB293</f>
        <v>0</v>
      </c>
      <c r="AD293" s="9">
        <f>IF(AA293=0,T293,T293-AA293)</f>
        <v>1</v>
      </c>
      <c r="AE293" s="9">
        <v>730000</v>
      </c>
      <c r="AF293" s="9">
        <f>AE293*AD293*U293</f>
        <v>26499.00000000016</v>
      </c>
      <c r="AG293" s="26">
        <f>ROUND(AF293+AC293,0)</f>
        <v>26499</v>
      </c>
    </row>
    <row r="294" spans="1:33" ht="19.5" customHeight="1">
      <c r="A294" s="1">
        <f>COUNTIF($H$13:H294,H294)</f>
        <v>5</v>
      </c>
      <c r="B294" s="2" t="s">
        <v>211</v>
      </c>
      <c r="C294" s="3" t="s">
        <v>100</v>
      </c>
      <c r="D294" s="3" t="s">
        <v>734</v>
      </c>
      <c r="E294" s="3" t="s">
        <v>1045</v>
      </c>
      <c r="F294" s="44">
        <f>IF(E294="Nam",DATEVALUE(D294),0)</f>
        <v>0</v>
      </c>
      <c r="G294" s="79">
        <f>IF(E294="Nữ",DATEVALUE(D294),0)</f>
        <v>21833</v>
      </c>
      <c r="H294" s="1">
        <v>26</v>
      </c>
      <c r="I294" s="81" t="s">
        <v>321</v>
      </c>
      <c r="J294" s="1" t="s">
        <v>79</v>
      </c>
      <c r="K294" s="1">
        <v>12</v>
      </c>
      <c r="L294" s="5">
        <v>3.63</v>
      </c>
      <c r="M294" s="6">
        <v>0.14</v>
      </c>
      <c r="N294" s="7">
        <v>40148</v>
      </c>
      <c r="O294" s="1" t="s">
        <v>79</v>
      </c>
      <c r="P294" s="1">
        <v>12</v>
      </c>
      <c r="Q294" s="5">
        <v>3.63</v>
      </c>
      <c r="R294" s="6">
        <v>0.15</v>
      </c>
      <c r="S294" s="7">
        <v>40513</v>
      </c>
      <c r="T294" s="1">
        <f>13-MONTH(S294)</f>
        <v>1</v>
      </c>
      <c r="U294" s="8">
        <f>(Q294+(Q294*R294))-(L294+(L294*M294))</f>
        <v>0.036300000000000665</v>
      </c>
      <c r="V294" s="56">
        <v>26499</v>
      </c>
      <c r="W294" s="56"/>
      <c r="X294" s="9" t="s">
        <v>983</v>
      </c>
      <c r="Y294" s="9" t="s">
        <v>983</v>
      </c>
      <c r="Z294" s="9">
        <f>U294*T294*730000*28.5%</f>
        <v>7552.2150000001375</v>
      </c>
      <c r="AA294" s="9">
        <f>IF(MONTH(S294)&gt;=5,0,T294-8)</f>
        <v>0</v>
      </c>
      <c r="AB294" s="9">
        <v>650000</v>
      </c>
      <c r="AC294" s="26">
        <f>U294*AA294*AB294</f>
        <v>0</v>
      </c>
      <c r="AD294" s="9">
        <f>IF(AA294=0,T294,T294-AA294)</f>
        <v>1</v>
      </c>
      <c r="AE294" s="9">
        <v>730000</v>
      </c>
      <c r="AF294" s="9">
        <f>AE294*AD294*U294</f>
        <v>26499.000000000484</v>
      </c>
      <c r="AG294" s="26">
        <f>ROUND(AF294+AC294,0)</f>
        <v>26499</v>
      </c>
    </row>
    <row r="295" spans="1:33" ht="19.5" customHeight="1">
      <c r="A295" s="1">
        <f>COUNTIF($H$13:H295,H295)</f>
        <v>1</v>
      </c>
      <c r="B295" s="2" t="s">
        <v>209</v>
      </c>
      <c r="C295" s="3" t="s">
        <v>739</v>
      </c>
      <c r="D295" s="3" t="s">
        <v>740</v>
      </c>
      <c r="E295" s="3" t="s">
        <v>110</v>
      </c>
      <c r="F295" s="44">
        <f>IF(E295="Nam",DATEVALUE(D295),0)</f>
        <v>24004</v>
      </c>
      <c r="G295" s="79">
        <f>IF(E295="Nữ",DATEVALUE(D295),0)</f>
        <v>0</v>
      </c>
      <c r="H295" s="1">
        <v>27</v>
      </c>
      <c r="I295" s="81" t="s">
        <v>7</v>
      </c>
      <c r="J295" s="1" t="s">
        <v>741</v>
      </c>
      <c r="K295" s="1">
        <v>3</v>
      </c>
      <c r="L295" s="5">
        <v>3</v>
      </c>
      <c r="M295" s="6">
        <v>0</v>
      </c>
      <c r="N295" s="7">
        <v>39295</v>
      </c>
      <c r="O295" s="1" t="s">
        <v>741</v>
      </c>
      <c r="P295" s="1">
        <v>4</v>
      </c>
      <c r="Q295" s="5">
        <v>3.33</v>
      </c>
      <c r="R295" s="6">
        <v>0</v>
      </c>
      <c r="S295" s="7">
        <v>40391</v>
      </c>
      <c r="T295" s="1">
        <f>13-MONTH(S295)</f>
        <v>5</v>
      </c>
      <c r="U295" s="8">
        <f>(Q295+(Q295*R295))-(L295+(L295*M295))</f>
        <v>0.33000000000000007</v>
      </c>
      <c r="V295" s="56">
        <v>1204500</v>
      </c>
      <c r="W295" s="56"/>
      <c r="X295" s="9" t="s">
        <v>1037</v>
      </c>
      <c r="Y295" s="9" t="s">
        <v>978</v>
      </c>
      <c r="Z295" s="9">
        <f>U295*T295*730000*28.5%</f>
        <v>343282.50000000006</v>
      </c>
      <c r="AA295" s="9">
        <f>IF(MONTH(S295)&gt;=5,0,T295-8)</f>
        <v>0</v>
      </c>
      <c r="AB295" s="9">
        <v>650000</v>
      </c>
      <c r="AC295" s="26">
        <f>U295*AA295*AB295</f>
        <v>0</v>
      </c>
      <c r="AD295" s="9">
        <f>IF(AA295=0,T295,T295-AA295)</f>
        <v>5</v>
      </c>
      <c r="AE295" s="9">
        <v>730000</v>
      </c>
      <c r="AF295" s="9">
        <f>AE295*AD295*U295</f>
        <v>1204500.0000000002</v>
      </c>
      <c r="AG295" s="26">
        <f>ROUND(AF295+AC295,0)</f>
        <v>1204500</v>
      </c>
    </row>
    <row r="296" spans="1:33" ht="19.5" customHeight="1">
      <c r="A296" s="1">
        <f>COUNTIF($H$13:H296,H296)</f>
        <v>2</v>
      </c>
      <c r="B296" s="2" t="s">
        <v>749</v>
      </c>
      <c r="C296" s="23" t="s">
        <v>116</v>
      </c>
      <c r="D296" s="23" t="s">
        <v>750</v>
      </c>
      <c r="E296" s="23" t="s">
        <v>1045</v>
      </c>
      <c r="F296" s="44">
        <f>IF(E296="Nam",DATEVALUE(D296),0)</f>
        <v>0</v>
      </c>
      <c r="G296" s="79">
        <f>IF(E296="Nữ",DATEVALUE(D296),0)</f>
        <v>21553</v>
      </c>
      <c r="H296" s="1">
        <v>27</v>
      </c>
      <c r="I296" s="81" t="s">
        <v>7</v>
      </c>
      <c r="J296" s="1" t="s">
        <v>741</v>
      </c>
      <c r="K296" s="1">
        <v>8</v>
      </c>
      <c r="L296" s="5">
        <v>4.65</v>
      </c>
      <c r="M296" s="6">
        <v>0</v>
      </c>
      <c r="N296" s="7">
        <v>39417</v>
      </c>
      <c r="O296" s="1" t="s">
        <v>741</v>
      </c>
      <c r="P296" s="1">
        <v>9</v>
      </c>
      <c r="Q296" s="5">
        <v>4.98</v>
      </c>
      <c r="R296" s="6">
        <v>0</v>
      </c>
      <c r="S296" s="7">
        <v>40513</v>
      </c>
      <c r="T296" s="1">
        <f>13-MONTH(S296)</f>
        <v>1</v>
      </c>
      <c r="U296" s="8">
        <f>(Q296+(Q296*R296))-(L296+(L296*M296))</f>
        <v>0.33000000000000007</v>
      </c>
      <c r="V296" s="56">
        <v>240900</v>
      </c>
      <c r="W296" s="56"/>
      <c r="X296" s="9" t="s">
        <v>978</v>
      </c>
      <c r="Y296" s="9" t="s">
        <v>978</v>
      </c>
      <c r="Z296" s="9">
        <f>U296*T296*730000*28.5%</f>
        <v>68656.50000000001</v>
      </c>
      <c r="AA296" s="9">
        <f>IF(MONTH(S296)&gt;=5,0,T296-8)</f>
        <v>0</v>
      </c>
      <c r="AB296" s="9">
        <v>650000</v>
      </c>
      <c r="AC296" s="26">
        <f>U296*AA296*AB296</f>
        <v>0</v>
      </c>
      <c r="AD296" s="9">
        <f>IF(AA296=0,T296,T296-AA296)</f>
        <v>1</v>
      </c>
      <c r="AE296" s="9">
        <v>730000</v>
      </c>
      <c r="AF296" s="9">
        <f>AE296*AD296*U296</f>
        <v>240900.00000000006</v>
      </c>
      <c r="AG296" s="26">
        <f>ROUND(AF296+AC296,0)</f>
        <v>240900</v>
      </c>
    </row>
    <row r="297" spans="1:33" ht="19.5" customHeight="1">
      <c r="A297" s="1">
        <f>COUNTIF($H$13:H297,H297)</f>
        <v>3</v>
      </c>
      <c r="B297" s="2" t="s">
        <v>747</v>
      </c>
      <c r="C297" s="3" t="s">
        <v>281</v>
      </c>
      <c r="D297" s="3" t="s">
        <v>748</v>
      </c>
      <c r="E297" s="3" t="s">
        <v>1045</v>
      </c>
      <c r="F297" s="44">
        <f>IF(E297="Nam",DATEVALUE(D297),0)</f>
        <v>0</v>
      </c>
      <c r="G297" s="79">
        <f>IF(E297="Nữ",DATEVALUE(D297),0)</f>
        <v>31168</v>
      </c>
      <c r="H297" s="1">
        <v>27</v>
      </c>
      <c r="I297" s="81" t="s">
        <v>7</v>
      </c>
      <c r="J297" s="1" t="s">
        <v>746</v>
      </c>
      <c r="K297" s="1">
        <v>1</v>
      </c>
      <c r="L297" s="5">
        <v>1.86</v>
      </c>
      <c r="M297" s="6">
        <v>0</v>
      </c>
      <c r="N297" s="7">
        <v>39753</v>
      </c>
      <c r="O297" s="1" t="s">
        <v>746</v>
      </c>
      <c r="P297" s="1">
        <v>2</v>
      </c>
      <c r="Q297" s="5">
        <v>2.06</v>
      </c>
      <c r="R297" s="6">
        <v>0</v>
      </c>
      <c r="S297" s="7">
        <v>40483</v>
      </c>
      <c r="T297" s="1">
        <f>13-MONTH(S297)</f>
        <v>2</v>
      </c>
      <c r="U297" s="8">
        <f>(Q297+(Q297*R297))-(L297+(L297*M297))</f>
        <v>0.19999999999999996</v>
      </c>
      <c r="V297" s="56">
        <v>292000</v>
      </c>
      <c r="W297" s="56"/>
      <c r="X297" s="9" t="s">
        <v>1037</v>
      </c>
      <c r="Y297" s="9" t="s">
        <v>978</v>
      </c>
      <c r="Z297" s="9">
        <f>U297*T297*730000*28.5%</f>
        <v>83219.99999999997</v>
      </c>
      <c r="AA297" s="9">
        <f>IF(MONTH(S297)&gt;=5,0,T297-8)</f>
        <v>0</v>
      </c>
      <c r="AB297" s="9">
        <v>650000</v>
      </c>
      <c r="AC297" s="26">
        <f>U297*AA297*AB297</f>
        <v>0</v>
      </c>
      <c r="AD297" s="9">
        <f>IF(AA297=0,T297,T297-AA297)</f>
        <v>2</v>
      </c>
      <c r="AE297" s="9">
        <v>730000</v>
      </c>
      <c r="AF297" s="9">
        <f>AE297*AD297*U297</f>
        <v>291999.99999999994</v>
      </c>
      <c r="AG297" s="26">
        <f>ROUND(AF297+AC297,0)</f>
        <v>292000</v>
      </c>
    </row>
    <row r="298" spans="1:33" ht="19.5" customHeight="1">
      <c r="A298" s="1">
        <f>COUNTIF($H$13:H298,H298)</f>
        <v>4</v>
      </c>
      <c r="B298" s="2" t="s">
        <v>744</v>
      </c>
      <c r="C298" s="3" t="s">
        <v>122</v>
      </c>
      <c r="D298" s="3" t="s">
        <v>745</v>
      </c>
      <c r="E298" s="3" t="s">
        <v>1045</v>
      </c>
      <c r="F298" s="44">
        <f>IF(E298="Nam",DATEVALUE(D298),0)</f>
        <v>0</v>
      </c>
      <c r="G298" s="79">
        <f>IF(E298="Nữ",DATEVALUE(D298),0)</f>
        <v>25821</v>
      </c>
      <c r="H298" s="1">
        <v>27</v>
      </c>
      <c r="I298" s="81" t="s">
        <v>7</v>
      </c>
      <c r="J298" s="1" t="s">
        <v>746</v>
      </c>
      <c r="K298" s="1">
        <v>7</v>
      </c>
      <c r="L298" s="5">
        <v>3.06</v>
      </c>
      <c r="M298" s="6">
        <v>0</v>
      </c>
      <c r="N298" s="7">
        <v>39753</v>
      </c>
      <c r="O298" s="1" t="s">
        <v>746</v>
      </c>
      <c r="P298" s="1">
        <v>8</v>
      </c>
      <c r="Q298" s="5">
        <v>3.26</v>
      </c>
      <c r="R298" s="6">
        <v>0</v>
      </c>
      <c r="S298" s="7">
        <v>40483</v>
      </c>
      <c r="T298" s="1">
        <f>13-MONTH(S298)</f>
        <v>2</v>
      </c>
      <c r="U298" s="8">
        <f>(Q298+(Q298*R298))-(L298+(L298*M298))</f>
        <v>0.19999999999999973</v>
      </c>
      <c r="V298" s="56">
        <v>292000</v>
      </c>
      <c r="W298" s="56"/>
      <c r="X298" s="9" t="s">
        <v>978</v>
      </c>
      <c r="Y298" s="9" t="s">
        <v>978</v>
      </c>
      <c r="Z298" s="9">
        <f>U298*T298*730000*28.5%</f>
        <v>83219.99999999988</v>
      </c>
      <c r="AA298" s="9">
        <f>IF(MONTH(S298)&gt;=5,0,T298-8)</f>
        <v>0</v>
      </c>
      <c r="AB298" s="9">
        <v>650000</v>
      </c>
      <c r="AC298" s="26">
        <f>U298*AA298*AB298</f>
        <v>0</v>
      </c>
      <c r="AD298" s="9">
        <f>IF(AA298=0,T298,T298-AA298)</f>
        <v>2</v>
      </c>
      <c r="AE298" s="9">
        <v>730000</v>
      </c>
      <c r="AF298" s="9">
        <f>AE298*AD298*U298</f>
        <v>291999.9999999996</v>
      </c>
      <c r="AG298" s="26">
        <f>ROUND(AF298+AC298,0)</f>
        <v>292000</v>
      </c>
    </row>
    <row r="299" spans="1:33" ht="19.5" customHeight="1">
      <c r="A299" s="1">
        <f>COUNTIF($H$13:H299,H299)</f>
        <v>5</v>
      </c>
      <c r="B299" s="2" t="s">
        <v>119</v>
      </c>
      <c r="C299" s="23" t="s">
        <v>179</v>
      </c>
      <c r="D299" s="23" t="s">
        <v>751</v>
      </c>
      <c r="E299" s="23" t="s">
        <v>1045</v>
      </c>
      <c r="F299" s="44">
        <f>IF(E299="Nam",DATEVALUE(D299),0)</f>
        <v>0</v>
      </c>
      <c r="G299" s="79">
        <f>IF(E299="Nữ",DATEVALUE(D299),0)</f>
        <v>22425</v>
      </c>
      <c r="H299" s="1">
        <v>27</v>
      </c>
      <c r="I299" s="81" t="s">
        <v>7</v>
      </c>
      <c r="J299" s="1" t="s">
        <v>79</v>
      </c>
      <c r="K299" s="1">
        <v>12</v>
      </c>
      <c r="L299" s="5">
        <v>3.63</v>
      </c>
      <c r="M299" s="6">
        <v>0.1</v>
      </c>
      <c r="N299" s="7">
        <v>40148</v>
      </c>
      <c r="O299" s="1" t="s">
        <v>79</v>
      </c>
      <c r="P299" s="1">
        <v>12</v>
      </c>
      <c r="Q299" s="5">
        <v>3.63</v>
      </c>
      <c r="R299" s="6">
        <v>0.11</v>
      </c>
      <c r="S299" s="7">
        <v>40513</v>
      </c>
      <c r="T299" s="1">
        <f>13-MONTH(S299)</f>
        <v>1</v>
      </c>
      <c r="U299" s="8">
        <f>(Q299+(Q299*R299))-(L299+(L299*M299))</f>
        <v>0.03630000000000022</v>
      </c>
      <c r="V299" s="56">
        <v>26499</v>
      </c>
      <c r="W299" s="56"/>
      <c r="X299" s="9" t="s">
        <v>978</v>
      </c>
      <c r="Y299" s="9" t="s">
        <v>978</v>
      </c>
      <c r="Z299" s="9">
        <f>U299*T299*730000*28.5%</f>
        <v>7552.215000000045</v>
      </c>
      <c r="AA299" s="9">
        <f>IF(MONTH(S299)&gt;=5,0,T299-8)</f>
        <v>0</v>
      </c>
      <c r="AB299" s="9">
        <v>650000</v>
      </c>
      <c r="AC299" s="26">
        <f>U299*AA299*AB299</f>
        <v>0</v>
      </c>
      <c r="AD299" s="9">
        <f>IF(AA299=0,T299,T299-AA299)</f>
        <v>1</v>
      </c>
      <c r="AE299" s="9">
        <v>730000</v>
      </c>
      <c r="AF299" s="9">
        <f>AE299*AD299*U299</f>
        <v>26499.00000000016</v>
      </c>
      <c r="AG299" s="26">
        <f>ROUND(AF299+AC299,0)</f>
        <v>26499</v>
      </c>
    </row>
    <row r="300" spans="1:33" ht="19.5" customHeight="1">
      <c r="A300" s="1">
        <f>COUNTIF($H$13:H300,H300)</f>
        <v>6</v>
      </c>
      <c r="B300" s="2" t="s">
        <v>147</v>
      </c>
      <c r="C300" s="3" t="s">
        <v>276</v>
      </c>
      <c r="D300" s="3" t="s">
        <v>742</v>
      </c>
      <c r="E300" s="3" t="s">
        <v>110</v>
      </c>
      <c r="F300" s="44">
        <f>IF(E300="Nam",DATEVALUE(D300),0)</f>
        <v>20616</v>
      </c>
      <c r="G300" s="79">
        <f>IF(E300="Nữ",DATEVALUE(D300),0)</f>
        <v>0</v>
      </c>
      <c r="H300" s="1">
        <v>27</v>
      </c>
      <c r="I300" s="81" t="s">
        <v>7</v>
      </c>
      <c r="J300" s="1" t="s">
        <v>743</v>
      </c>
      <c r="K300" s="1">
        <v>12</v>
      </c>
      <c r="L300" s="5">
        <v>3.63</v>
      </c>
      <c r="M300" s="6">
        <v>0.09</v>
      </c>
      <c r="N300" s="7">
        <v>40057</v>
      </c>
      <c r="O300" s="1" t="s">
        <v>743</v>
      </c>
      <c r="P300" s="1">
        <v>12</v>
      </c>
      <c r="Q300" s="5">
        <v>3.63</v>
      </c>
      <c r="R300" s="6">
        <v>0.1</v>
      </c>
      <c r="S300" s="7">
        <v>40422</v>
      </c>
      <c r="T300" s="1">
        <f>13-MONTH(S300)</f>
        <v>4</v>
      </c>
      <c r="U300" s="8">
        <f>(Q300+(Q300*R300))-(L300+(L300*M300))</f>
        <v>0.03630000000000022</v>
      </c>
      <c r="V300" s="56">
        <v>105996</v>
      </c>
      <c r="W300" s="56"/>
      <c r="X300" s="9" t="s">
        <v>978</v>
      </c>
      <c r="Y300" s="9" t="s">
        <v>978</v>
      </c>
      <c r="Z300" s="9">
        <f>U300*T300*730000*28.5%</f>
        <v>30208.86000000018</v>
      </c>
      <c r="AA300" s="9">
        <f>IF(MONTH(S300)&gt;=5,0,T300-8)</f>
        <v>0</v>
      </c>
      <c r="AB300" s="9">
        <v>650000</v>
      </c>
      <c r="AC300" s="26">
        <f>U300*AA300*AB300</f>
        <v>0</v>
      </c>
      <c r="AD300" s="9">
        <f>IF(AA300=0,T300,T300-AA300)</f>
        <v>4</v>
      </c>
      <c r="AE300" s="9">
        <v>730000</v>
      </c>
      <c r="AF300" s="9">
        <f>AE300*AD300*U300</f>
        <v>105996.00000000064</v>
      </c>
      <c r="AG300" s="26">
        <f>ROUND(AF300+AC300,0)</f>
        <v>105996</v>
      </c>
    </row>
    <row r="301" spans="1:33" ht="19.5" customHeight="1">
      <c r="A301" s="1">
        <f>COUNTIF($H$13:H301,H301)</f>
        <v>1</v>
      </c>
      <c r="B301" s="2" t="s">
        <v>194</v>
      </c>
      <c r="C301" s="3" t="s">
        <v>128</v>
      </c>
      <c r="D301" s="3" t="s">
        <v>752</v>
      </c>
      <c r="E301" s="3" t="s">
        <v>110</v>
      </c>
      <c r="F301" s="44">
        <f>IF(E301="Nam",DATEVALUE(D301),0)</f>
        <v>28639</v>
      </c>
      <c r="G301" s="79">
        <f>IF(E301="Nữ",DATEVALUE(D301),0)</f>
        <v>0</v>
      </c>
      <c r="H301" s="1">
        <v>28</v>
      </c>
      <c r="I301" s="82" t="s">
        <v>22</v>
      </c>
      <c r="J301" s="1" t="s">
        <v>75</v>
      </c>
      <c r="K301" s="1">
        <v>3</v>
      </c>
      <c r="L301" s="5">
        <v>2.26</v>
      </c>
      <c r="M301" s="6">
        <v>0</v>
      </c>
      <c r="N301" s="7">
        <v>39783</v>
      </c>
      <c r="O301" s="1" t="s">
        <v>75</v>
      </c>
      <c r="P301" s="1">
        <v>4</v>
      </c>
      <c r="Q301" s="5">
        <v>2.46</v>
      </c>
      <c r="R301" s="6">
        <v>0</v>
      </c>
      <c r="S301" s="7">
        <v>40513</v>
      </c>
      <c r="T301" s="1">
        <f>13-MONTH(S301)</f>
        <v>1</v>
      </c>
      <c r="U301" s="8">
        <f>(Q301+(Q301*R301))-(L301+(L301*M301))</f>
        <v>0.20000000000000018</v>
      </c>
      <c r="V301" s="56">
        <v>146000</v>
      </c>
      <c r="W301" s="56"/>
      <c r="X301" s="9" t="s">
        <v>1028</v>
      </c>
      <c r="Y301" s="9" t="s">
        <v>1029</v>
      </c>
      <c r="Z301" s="9">
        <f>U301*T301*730000*28.5%</f>
        <v>41610.00000000003</v>
      </c>
      <c r="AA301" s="9">
        <f>IF(MONTH(S301)&gt;=5,0,T301-8)</f>
        <v>0</v>
      </c>
      <c r="AB301" s="9">
        <v>650000</v>
      </c>
      <c r="AC301" s="26">
        <f>U301*AA301*AB301</f>
        <v>0</v>
      </c>
      <c r="AD301" s="9">
        <f>IF(AA301=0,T301,T301-AA301)</f>
        <v>1</v>
      </c>
      <c r="AE301" s="9">
        <v>730000</v>
      </c>
      <c r="AF301" s="9">
        <f>AE301*AD301*U301</f>
        <v>146000.00000000012</v>
      </c>
      <c r="AG301" s="26">
        <f>ROUND(AF301+AC301,0)</f>
        <v>146000</v>
      </c>
    </row>
    <row r="302" spans="1:33" ht="19.5" customHeight="1">
      <c r="A302" s="1">
        <f>COUNTIF($H$13:H302,H302)</f>
        <v>1</v>
      </c>
      <c r="B302" s="2" t="s">
        <v>429</v>
      </c>
      <c r="C302" s="3" t="s">
        <v>230</v>
      </c>
      <c r="D302" s="3" t="s">
        <v>759</v>
      </c>
      <c r="E302" s="3" t="s">
        <v>1045</v>
      </c>
      <c r="F302" s="44">
        <f>IF(E302="Nam",DATEVALUE(D302),0)</f>
        <v>0</v>
      </c>
      <c r="G302" s="79">
        <f>IF(E302="Nữ",DATEVALUE(D302),0)</f>
        <v>22562</v>
      </c>
      <c r="H302" s="1">
        <v>29</v>
      </c>
      <c r="I302" s="81" t="s">
        <v>15</v>
      </c>
      <c r="J302" s="1" t="s">
        <v>84</v>
      </c>
      <c r="K302" s="1">
        <v>6</v>
      </c>
      <c r="L302" s="5">
        <v>3.99</v>
      </c>
      <c r="M302" s="6">
        <v>0</v>
      </c>
      <c r="N302" s="7">
        <v>39387</v>
      </c>
      <c r="O302" s="1" t="s">
        <v>84</v>
      </c>
      <c r="P302" s="1">
        <v>7</v>
      </c>
      <c r="Q302" s="5">
        <v>4.32</v>
      </c>
      <c r="R302" s="6">
        <v>0</v>
      </c>
      <c r="S302" s="7">
        <v>40483</v>
      </c>
      <c r="T302" s="1">
        <f>13-MONTH(S302)</f>
        <v>2</v>
      </c>
      <c r="U302" s="8">
        <f>(Q302+(Q302*R302))-(L302+(L302*M302))</f>
        <v>0.33000000000000007</v>
      </c>
      <c r="V302" s="56">
        <v>481800</v>
      </c>
      <c r="W302" s="56"/>
      <c r="X302" s="9" t="s">
        <v>982</v>
      </c>
      <c r="Y302" s="9" t="s">
        <v>982</v>
      </c>
      <c r="Z302" s="9">
        <f>U302*T302*730000*28.5%</f>
        <v>137313.00000000003</v>
      </c>
      <c r="AA302" s="9">
        <f>IF(MONTH(S302)&gt;=5,0,T302-8)</f>
        <v>0</v>
      </c>
      <c r="AB302" s="9">
        <v>650000</v>
      </c>
      <c r="AC302" s="26">
        <f>U302*AA302*AB302</f>
        <v>0</v>
      </c>
      <c r="AD302" s="9">
        <f>IF(AA302=0,T302,T302-AA302)</f>
        <v>2</v>
      </c>
      <c r="AE302" s="9">
        <v>730000</v>
      </c>
      <c r="AF302" s="9">
        <f>AE302*AD302*U302</f>
        <v>481800.0000000001</v>
      </c>
      <c r="AG302" s="26">
        <f>ROUND(AF302+AC302,0)</f>
        <v>481800</v>
      </c>
    </row>
    <row r="303" spans="1:33" ht="19.5" customHeight="1">
      <c r="A303" s="1">
        <f>COUNTIF($H$13:H303,H303)</f>
        <v>2</v>
      </c>
      <c r="B303" s="2" t="s">
        <v>123</v>
      </c>
      <c r="C303" s="23" t="s">
        <v>757</v>
      </c>
      <c r="D303" s="23" t="s">
        <v>727</v>
      </c>
      <c r="E303" s="23" t="s">
        <v>1045</v>
      </c>
      <c r="F303" s="44">
        <f>IF(E303="Nam",DATEVALUE(D303),0)</f>
        <v>0</v>
      </c>
      <c r="G303" s="79">
        <f>IF(E303="Nữ",DATEVALUE(D303),0)</f>
        <v>23753</v>
      </c>
      <c r="H303" s="1">
        <v>29</v>
      </c>
      <c r="I303" s="81" t="s">
        <v>15</v>
      </c>
      <c r="J303" s="1" t="s">
        <v>75</v>
      </c>
      <c r="K303" s="1">
        <v>9</v>
      </c>
      <c r="L303" s="5">
        <v>3.46</v>
      </c>
      <c r="M303" s="6">
        <v>0</v>
      </c>
      <c r="N303" s="7">
        <v>39448</v>
      </c>
      <c r="O303" s="1" t="s">
        <v>75</v>
      </c>
      <c r="P303" s="1">
        <v>10</v>
      </c>
      <c r="Q303" s="5">
        <v>3.66</v>
      </c>
      <c r="R303" s="6">
        <v>0</v>
      </c>
      <c r="S303" s="7">
        <v>40179</v>
      </c>
      <c r="T303" s="1">
        <f>13-MONTH(S303)</f>
        <v>12</v>
      </c>
      <c r="U303" s="8">
        <f>(Q303+(Q303*R303))-(L303+(L303*M303))</f>
        <v>0.20000000000000018</v>
      </c>
      <c r="V303" s="56">
        <v>1688000</v>
      </c>
      <c r="W303" s="56"/>
      <c r="X303" s="9" t="s">
        <v>982</v>
      </c>
      <c r="Y303" s="9" t="s">
        <v>982</v>
      </c>
      <c r="Z303" s="9">
        <f>U303*T303*730000*28.5%</f>
        <v>499320.0000000004</v>
      </c>
      <c r="AA303" s="9">
        <f>IF(MONTH(S303)&gt;=5,0,T303-8)</f>
        <v>4</v>
      </c>
      <c r="AB303" s="9">
        <v>650000</v>
      </c>
      <c r="AC303" s="26">
        <f>U303*AA303*AB303</f>
        <v>520000.00000000047</v>
      </c>
      <c r="AD303" s="9">
        <f>IF(AA303=0,T303,T303-AA303)</f>
        <v>8</v>
      </c>
      <c r="AE303" s="9">
        <v>730000</v>
      </c>
      <c r="AF303" s="9">
        <f>AE303*AD303*U303</f>
        <v>1168000.000000001</v>
      </c>
      <c r="AG303" s="26">
        <f>ROUND(AF303+AC303,0)</f>
        <v>1688000</v>
      </c>
    </row>
    <row r="304" spans="1:33" ht="19.5" customHeight="1">
      <c r="A304" s="1">
        <f>COUNTIF($H$13:H304,H304)</f>
        <v>3</v>
      </c>
      <c r="B304" s="2" t="s">
        <v>257</v>
      </c>
      <c r="C304" s="3" t="s">
        <v>72</v>
      </c>
      <c r="D304" s="3" t="s">
        <v>753</v>
      </c>
      <c r="E304" s="3" t="s">
        <v>1045</v>
      </c>
      <c r="F304" s="44">
        <f>IF(E304="Nam",DATEVALUE(D304),0)</f>
        <v>0</v>
      </c>
      <c r="G304" s="79">
        <f>IF(E304="Nữ",DATEVALUE(D304),0)</f>
        <v>22283</v>
      </c>
      <c r="H304" s="1">
        <v>29</v>
      </c>
      <c r="I304" s="81" t="s">
        <v>15</v>
      </c>
      <c r="J304" s="1" t="s">
        <v>75</v>
      </c>
      <c r="K304" s="1">
        <v>11</v>
      </c>
      <c r="L304" s="5">
        <v>3.86</v>
      </c>
      <c r="M304" s="6">
        <v>0</v>
      </c>
      <c r="N304" s="7">
        <v>39448</v>
      </c>
      <c r="O304" s="1" t="s">
        <v>75</v>
      </c>
      <c r="P304" s="1">
        <v>12</v>
      </c>
      <c r="Q304" s="5">
        <v>4.06</v>
      </c>
      <c r="R304" s="6">
        <v>0</v>
      </c>
      <c r="S304" s="7">
        <v>40179</v>
      </c>
      <c r="T304" s="1">
        <f>13-MONTH(S304)</f>
        <v>12</v>
      </c>
      <c r="U304" s="8">
        <f>(Q304+(Q304*R304))-(L304+(L304*M304))</f>
        <v>0.19999999999999973</v>
      </c>
      <c r="V304" s="56">
        <v>1688000</v>
      </c>
      <c r="W304" s="56"/>
      <c r="X304" s="9" t="s">
        <v>982</v>
      </c>
      <c r="Y304" s="9" t="s">
        <v>982</v>
      </c>
      <c r="Z304" s="9">
        <f>U304*T304*730000*28.5%</f>
        <v>499319.9999999993</v>
      </c>
      <c r="AA304" s="9">
        <f>IF(MONTH(S304)&gt;=5,0,T304-8)</f>
        <v>4</v>
      </c>
      <c r="AB304" s="9">
        <v>650000</v>
      </c>
      <c r="AC304" s="26">
        <f>U304*AA304*AB304</f>
        <v>519999.9999999993</v>
      </c>
      <c r="AD304" s="9">
        <f>IF(AA304=0,T304,T304-AA304)</f>
        <v>8</v>
      </c>
      <c r="AE304" s="9">
        <v>730000</v>
      </c>
      <c r="AF304" s="9">
        <f>AE304*AD304*U304</f>
        <v>1167999.9999999984</v>
      </c>
      <c r="AG304" s="26">
        <f>ROUND(AF304+AC304,0)</f>
        <v>1688000</v>
      </c>
    </row>
    <row r="305" spans="1:33" ht="19.5" customHeight="1">
      <c r="A305" s="1">
        <f>COUNTIF($H$13:H305,H305)</f>
        <v>4</v>
      </c>
      <c r="B305" s="2" t="s">
        <v>245</v>
      </c>
      <c r="C305" s="3" t="s">
        <v>228</v>
      </c>
      <c r="D305" s="3" t="s">
        <v>762</v>
      </c>
      <c r="E305" s="3" t="s">
        <v>110</v>
      </c>
      <c r="F305" s="44">
        <f>IF(E305="Nam",DATEVALUE(D305),0)</f>
        <v>22756</v>
      </c>
      <c r="G305" s="79">
        <f>IF(E305="Nữ",DATEVALUE(D305),0)</f>
        <v>0</v>
      </c>
      <c r="H305" s="1">
        <v>29</v>
      </c>
      <c r="I305" s="81" t="s">
        <v>15</v>
      </c>
      <c r="J305" s="1" t="s">
        <v>79</v>
      </c>
      <c r="K305" s="1">
        <v>12</v>
      </c>
      <c r="L305" s="5">
        <v>3.63</v>
      </c>
      <c r="M305" s="6">
        <v>0.07</v>
      </c>
      <c r="N305" s="7">
        <v>40148</v>
      </c>
      <c r="O305" s="1" t="s">
        <v>79</v>
      </c>
      <c r="P305" s="1">
        <v>12</v>
      </c>
      <c r="Q305" s="5">
        <v>3.63</v>
      </c>
      <c r="R305" s="6">
        <v>0.08</v>
      </c>
      <c r="S305" s="7">
        <v>40513</v>
      </c>
      <c r="T305" s="1">
        <f>13-MONTH(S305)</f>
        <v>1</v>
      </c>
      <c r="U305" s="8">
        <f>(Q305+(Q305*R305))-(L305+(L305*M305))</f>
        <v>0.03629999999999978</v>
      </c>
      <c r="V305" s="56">
        <v>26499</v>
      </c>
      <c r="W305" s="56"/>
      <c r="X305" s="9" t="s">
        <v>982</v>
      </c>
      <c r="Y305" s="9" t="s">
        <v>982</v>
      </c>
      <c r="Z305" s="9">
        <f>U305*T305*730000*28.5%</f>
        <v>7552.214999999953</v>
      </c>
      <c r="AA305" s="9">
        <f>IF(MONTH(S305)&gt;=5,0,T305-8)</f>
        <v>0</v>
      </c>
      <c r="AB305" s="9">
        <v>650000</v>
      </c>
      <c r="AC305" s="26">
        <f>U305*AA305*AB305</f>
        <v>0</v>
      </c>
      <c r="AD305" s="9">
        <f>IF(AA305=0,T305,T305-AA305)</f>
        <v>1</v>
      </c>
      <c r="AE305" s="9">
        <v>730000</v>
      </c>
      <c r="AF305" s="9">
        <f>AE305*AD305*U305</f>
        <v>26498.999999999836</v>
      </c>
      <c r="AG305" s="26">
        <f>ROUND(AF305+AC305,0)</f>
        <v>26499</v>
      </c>
    </row>
    <row r="306" spans="1:33" ht="19.5" customHeight="1">
      <c r="A306" s="1">
        <f>COUNTIF($H$13:H306,H306)</f>
        <v>5</v>
      </c>
      <c r="B306" s="2" t="s">
        <v>247</v>
      </c>
      <c r="C306" s="3" t="s">
        <v>198</v>
      </c>
      <c r="D306" s="3" t="s">
        <v>763</v>
      </c>
      <c r="E306" s="3" t="s">
        <v>110</v>
      </c>
      <c r="F306" s="44">
        <f>IF(E306="Nam",DATEVALUE(D306),0)</f>
        <v>21456</v>
      </c>
      <c r="G306" s="79">
        <f>IF(E306="Nữ",DATEVALUE(D306),0)</f>
        <v>0</v>
      </c>
      <c r="H306" s="1">
        <v>29</v>
      </c>
      <c r="I306" s="81" t="s">
        <v>15</v>
      </c>
      <c r="J306" s="1" t="s">
        <v>79</v>
      </c>
      <c r="K306" s="1">
        <v>12</v>
      </c>
      <c r="L306" s="5">
        <v>3.63</v>
      </c>
      <c r="M306" s="6">
        <v>0.08</v>
      </c>
      <c r="N306" s="7">
        <v>40148</v>
      </c>
      <c r="O306" s="1" t="s">
        <v>79</v>
      </c>
      <c r="P306" s="1">
        <v>12</v>
      </c>
      <c r="Q306" s="5">
        <v>3.63</v>
      </c>
      <c r="R306" s="6">
        <v>0.09</v>
      </c>
      <c r="S306" s="7">
        <v>40513</v>
      </c>
      <c r="T306" s="1">
        <f>13-MONTH(S306)</f>
        <v>1</v>
      </c>
      <c r="U306" s="8">
        <f>(Q306+(Q306*R306))-(L306+(L306*M306))</f>
        <v>0.03629999999999978</v>
      </c>
      <c r="V306" s="56">
        <v>26499</v>
      </c>
      <c r="W306" s="56"/>
      <c r="X306" s="9" t="s">
        <v>982</v>
      </c>
      <c r="Y306" s="9" t="s">
        <v>982</v>
      </c>
      <c r="Z306" s="9">
        <f>U306*T306*730000*28.5%</f>
        <v>7552.214999999953</v>
      </c>
      <c r="AA306" s="9">
        <f>IF(MONTH(S306)&gt;=5,0,T306-8)</f>
        <v>0</v>
      </c>
      <c r="AB306" s="9">
        <v>650000</v>
      </c>
      <c r="AC306" s="26">
        <f>U306*AA306*AB306</f>
        <v>0</v>
      </c>
      <c r="AD306" s="9">
        <f>IF(AA306=0,T306,T306-AA306)</f>
        <v>1</v>
      </c>
      <c r="AE306" s="9">
        <v>730000</v>
      </c>
      <c r="AF306" s="9">
        <f>AE306*AD306*U306</f>
        <v>26498.999999999836</v>
      </c>
      <c r="AG306" s="26">
        <f>ROUND(AF306+AC306,0)</f>
        <v>26499</v>
      </c>
    </row>
    <row r="307" spans="1:33" ht="19.5" customHeight="1">
      <c r="A307" s="1">
        <f>COUNTIF($H$13:H307,H307)</f>
        <v>6</v>
      </c>
      <c r="B307" s="2" t="s">
        <v>248</v>
      </c>
      <c r="C307" s="3" t="s">
        <v>249</v>
      </c>
      <c r="D307" s="3" t="s">
        <v>758</v>
      </c>
      <c r="E307" s="3" t="s">
        <v>110</v>
      </c>
      <c r="F307" s="44">
        <f>IF(E307="Nam",DATEVALUE(D307),0)</f>
        <v>21795</v>
      </c>
      <c r="G307" s="79">
        <f>IF(E307="Nữ",DATEVALUE(D307),0)</f>
        <v>0</v>
      </c>
      <c r="H307" s="1">
        <v>29</v>
      </c>
      <c r="I307" s="81" t="s">
        <v>15</v>
      </c>
      <c r="J307" s="1" t="s">
        <v>79</v>
      </c>
      <c r="K307" s="1">
        <v>12</v>
      </c>
      <c r="L307" s="5">
        <v>3.63</v>
      </c>
      <c r="M307" s="6">
        <v>0.1</v>
      </c>
      <c r="N307" s="7">
        <v>40057</v>
      </c>
      <c r="O307" s="1" t="s">
        <v>79</v>
      </c>
      <c r="P307" s="1">
        <v>12</v>
      </c>
      <c r="Q307" s="5">
        <v>3.63</v>
      </c>
      <c r="R307" s="6">
        <v>0.11</v>
      </c>
      <c r="S307" s="7">
        <v>40422</v>
      </c>
      <c r="T307" s="1">
        <f>13-MONTH(S307)</f>
        <v>4</v>
      </c>
      <c r="U307" s="8">
        <f>(Q307+(Q307*R307))-(L307+(L307*M307))</f>
        <v>0.03630000000000022</v>
      </c>
      <c r="V307" s="56">
        <v>105996</v>
      </c>
      <c r="W307" s="56"/>
      <c r="X307" s="9" t="s">
        <v>982</v>
      </c>
      <c r="Y307" s="9" t="s">
        <v>982</v>
      </c>
      <c r="Z307" s="9">
        <f>U307*T307*730000*28.5%</f>
        <v>30208.86000000018</v>
      </c>
      <c r="AA307" s="9">
        <f>IF(MONTH(S307)&gt;=5,0,T307-8)</f>
        <v>0</v>
      </c>
      <c r="AB307" s="9">
        <v>650000</v>
      </c>
      <c r="AC307" s="26">
        <f>U307*AA307*AB307</f>
        <v>0</v>
      </c>
      <c r="AD307" s="9">
        <f>IF(AA307=0,T307,T307-AA307)</f>
        <v>4</v>
      </c>
      <c r="AE307" s="9">
        <v>730000</v>
      </c>
      <c r="AF307" s="9">
        <f>AE307*AD307*U307</f>
        <v>105996.00000000064</v>
      </c>
      <c r="AG307" s="26">
        <f>ROUND(AF307+AC307,0)</f>
        <v>105996</v>
      </c>
    </row>
    <row r="308" spans="1:33" ht="19.5" customHeight="1">
      <c r="A308" s="1">
        <f>COUNTIF($H$13:H308,H308)</f>
        <v>7</v>
      </c>
      <c r="B308" s="2" t="s">
        <v>207</v>
      </c>
      <c r="C308" s="3" t="s">
        <v>208</v>
      </c>
      <c r="D308" s="3" t="s">
        <v>760</v>
      </c>
      <c r="E308" s="3" t="s">
        <v>110</v>
      </c>
      <c r="F308" s="44">
        <f>IF(E308="Nam",DATEVALUE(D308),0)</f>
        <v>21095</v>
      </c>
      <c r="G308" s="79">
        <f>IF(E308="Nữ",DATEVALUE(D308),0)</f>
        <v>0</v>
      </c>
      <c r="H308" s="1">
        <v>29</v>
      </c>
      <c r="I308" s="81" t="s">
        <v>15</v>
      </c>
      <c r="J308" s="1" t="s">
        <v>79</v>
      </c>
      <c r="K308" s="1">
        <v>12</v>
      </c>
      <c r="L308" s="5">
        <v>3.63</v>
      </c>
      <c r="M308" s="6">
        <v>0.13</v>
      </c>
      <c r="N308" s="7">
        <v>40148</v>
      </c>
      <c r="O308" s="1" t="s">
        <v>79</v>
      </c>
      <c r="P308" s="1">
        <v>12</v>
      </c>
      <c r="Q308" s="5">
        <v>3.63</v>
      </c>
      <c r="R308" s="6">
        <v>0.14</v>
      </c>
      <c r="S308" s="7">
        <v>40513</v>
      </c>
      <c r="T308" s="1">
        <f>13-MONTH(S308)</f>
        <v>1</v>
      </c>
      <c r="U308" s="8">
        <f>(Q308+(Q308*R308))-(L308+(L308*M308))</f>
        <v>0.03629999999999978</v>
      </c>
      <c r="V308" s="56">
        <v>26499</v>
      </c>
      <c r="W308" s="56"/>
      <c r="X308" s="9" t="s">
        <v>982</v>
      </c>
      <c r="Y308" s="9" t="s">
        <v>982</v>
      </c>
      <c r="Z308" s="9">
        <f>U308*T308*730000*28.5%</f>
        <v>7552.214999999953</v>
      </c>
      <c r="AA308" s="9">
        <f>IF(MONTH(S308)&gt;=5,0,T308-8)</f>
        <v>0</v>
      </c>
      <c r="AB308" s="9">
        <v>650000</v>
      </c>
      <c r="AC308" s="26">
        <f>U308*AA308*AB308</f>
        <v>0</v>
      </c>
      <c r="AD308" s="9">
        <f>IF(AA308=0,T308,T308-AA308)</f>
        <v>1</v>
      </c>
      <c r="AE308" s="9">
        <v>730000</v>
      </c>
      <c r="AF308" s="9">
        <f>AE308*AD308*U308</f>
        <v>26498.999999999836</v>
      </c>
      <c r="AG308" s="26">
        <f>ROUND(AF308+AC308,0)</f>
        <v>26499</v>
      </c>
    </row>
    <row r="309" spans="1:33" ht="19.5" customHeight="1">
      <c r="A309" s="1">
        <f>COUNTIF($H$13:H309,H309)</f>
        <v>8</v>
      </c>
      <c r="B309" s="2" t="s">
        <v>217</v>
      </c>
      <c r="C309" s="3" t="s">
        <v>218</v>
      </c>
      <c r="D309" s="3" t="s">
        <v>761</v>
      </c>
      <c r="E309" s="3" t="s">
        <v>110</v>
      </c>
      <c r="F309" s="44">
        <f>IF(E309="Nam",DATEVALUE(D309),0)</f>
        <v>20222</v>
      </c>
      <c r="G309" s="79">
        <f>IF(E309="Nữ",DATEVALUE(D309),0)</f>
        <v>0</v>
      </c>
      <c r="H309" s="1">
        <v>29</v>
      </c>
      <c r="I309" s="81" t="s">
        <v>15</v>
      </c>
      <c r="J309" s="1" t="s">
        <v>79</v>
      </c>
      <c r="K309" s="1">
        <v>12</v>
      </c>
      <c r="L309" s="5">
        <v>3.63</v>
      </c>
      <c r="M309" s="6">
        <v>0.13</v>
      </c>
      <c r="N309" s="7">
        <v>40148</v>
      </c>
      <c r="O309" s="1" t="s">
        <v>79</v>
      </c>
      <c r="P309" s="1">
        <v>12</v>
      </c>
      <c r="Q309" s="5">
        <v>3.63</v>
      </c>
      <c r="R309" s="6">
        <v>0.14</v>
      </c>
      <c r="S309" s="7">
        <v>40513</v>
      </c>
      <c r="T309" s="1">
        <f>13-MONTH(S309)</f>
        <v>1</v>
      </c>
      <c r="U309" s="8">
        <f>(Q309+(Q309*R309))-(L309+(L309*M309))</f>
        <v>0.03629999999999978</v>
      </c>
      <c r="V309" s="56">
        <v>26499</v>
      </c>
      <c r="W309" s="56"/>
      <c r="X309" s="9" t="s">
        <v>982</v>
      </c>
      <c r="Y309" s="9" t="s">
        <v>982</v>
      </c>
      <c r="Z309" s="9">
        <f>U309*T309*730000*28.5%</f>
        <v>7552.214999999953</v>
      </c>
      <c r="AA309" s="9">
        <f>IF(MONTH(S309)&gt;=5,0,T309-8)</f>
        <v>0</v>
      </c>
      <c r="AB309" s="9">
        <v>650000</v>
      </c>
      <c r="AC309" s="26">
        <f>U309*AA309*AB309</f>
        <v>0</v>
      </c>
      <c r="AD309" s="9">
        <f>IF(AA309=0,T309,T309-AA309)</f>
        <v>1</v>
      </c>
      <c r="AE309" s="9">
        <v>730000</v>
      </c>
      <c r="AF309" s="9">
        <f>AE309*AD309*U309</f>
        <v>26498.999999999836</v>
      </c>
      <c r="AG309" s="26">
        <f>ROUND(AF309+AC309,0)</f>
        <v>26499</v>
      </c>
    </row>
    <row r="310" spans="1:33" ht="19.5" customHeight="1">
      <c r="A310" s="1">
        <f>COUNTIF($H$13:H310,H310)</f>
        <v>9</v>
      </c>
      <c r="B310" s="2" t="s">
        <v>119</v>
      </c>
      <c r="C310" s="3" t="s">
        <v>754</v>
      </c>
      <c r="D310" s="3" t="s">
        <v>755</v>
      </c>
      <c r="E310" s="3" t="s">
        <v>1045</v>
      </c>
      <c r="F310" s="44">
        <f>IF(E310="Nam",DATEVALUE(D310),0)</f>
        <v>0</v>
      </c>
      <c r="G310" s="79">
        <f>IF(E310="Nữ",DATEVALUE(D310),0)</f>
        <v>21952</v>
      </c>
      <c r="H310" s="1">
        <v>29</v>
      </c>
      <c r="I310" s="81" t="s">
        <v>15</v>
      </c>
      <c r="J310" s="1" t="s">
        <v>75</v>
      </c>
      <c r="K310" s="1">
        <v>12</v>
      </c>
      <c r="L310" s="5">
        <v>4.06</v>
      </c>
      <c r="M310" s="6">
        <v>0</v>
      </c>
      <c r="N310" s="7">
        <v>39448</v>
      </c>
      <c r="O310" s="1" t="s">
        <v>75</v>
      </c>
      <c r="P310" s="1">
        <v>12</v>
      </c>
      <c r="Q310" s="5">
        <v>4.06</v>
      </c>
      <c r="R310" s="6">
        <v>0.05</v>
      </c>
      <c r="S310" s="7">
        <v>40179</v>
      </c>
      <c r="T310" s="1">
        <f>13-MONTH(S310)</f>
        <v>12</v>
      </c>
      <c r="U310" s="8">
        <f>(Q310+(Q310*R310))-(L310+(L310*M310))</f>
        <v>0.2030000000000003</v>
      </c>
      <c r="V310" s="56">
        <v>1713320</v>
      </c>
      <c r="W310" s="56"/>
      <c r="X310" s="9" t="s">
        <v>982</v>
      </c>
      <c r="Y310" s="9" t="s">
        <v>982</v>
      </c>
      <c r="Z310" s="9">
        <f>U310*T310*730000*28.5%</f>
        <v>506809.8000000007</v>
      </c>
      <c r="AA310" s="9">
        <f>IF(MONTH(S310)&gt;=5,0,T310-8)</f>
        <v>4</v>
      </c>
      <c r="AB310" s="9">
        <v>650000</v>
      </c>
      <c r="AC310" s="26">
        <f>U310*AA310*AB310</f>
        <v>527800.0000000008</v>
      </c>
      <c r="AD310" s="9">
        <f>IF(AA310=0,T310,T310-AA310)</f>
        <v>8</v>
      </c>
      <c r="AE310" s="9">
        <v>730000</v>
      </c>
      <c r="AF310" s="9">
        <f>AE310*AD310*U310</f>
        <v>1185520.0000000016</v>
      </c>
      <c r="AG310" s="26">
        <f>ROUND(AF310+AC310,0)</f>
        <v>1713320</v>
      </c>
    </row>
    <row r="311" spans="1:33" ht="19.5" customHeight="1">
      <c r="A311" s="1">
        <f>COUNTIF($H$13:H311,H311)</f>
        <v>10</v>
      </c>
      <c r="B311" s="2" t="s">
        <v>164</v>
      </c>
      <c r="C311" s="3" t="s">
        <v>137</v>
      </c>
      <c r="D311" s="3" t="s">
        <v>756</v>
      </c>
      <c r="E311" s="3" t="s">
        <v>110</v>
      </c>
      <c r="F311" s="44">
        <f>IF(E311="Nam",DATEVALUE(D311),0)</f>
        <v>20920</v>
      </c>
      <c r="G311" s="79">
        <f>IF(E311="Nữ",DATEVALUE(D311),0)</f>
        <v>0</v>
      </c>
      <c r="H311" s="1">
        <v>29</v>
      </c>
      <c r="I311" s="81" t="s">
        <v>15</v>
      </c>
      <c r="J311" s="1" t="s">
        <v>75</v>
      </c>
      <c r="K311" s="1">
        <v>12</v>
      </c>
      <c r="L311" s="5">
        <v>4.06</v>
      </c>
      <c r="M311" s="6">
        <v>0</v>
      </c>
      <c r="N311" s="7">
        <v>39448</v>
      </c>
      <c r="O311" s="1" t="s">
        <v>75</v>
      </c>
      <c r="P311" s="1">
        <v>12</v>
      </c>
      <c r="Q311" s="5">
        <v>4.06</v>
      </c>
      <c r="R311" s="6">
        <v>0.05</v>
      </c>
      <c r="S311" s="7">
        <v>40179</v>
      </c>
      <c r="T311" s="1">
        <f>13-MONTH(S311)</f>
        <v>12</v>
      </c>
      <c r="U311" s="8">
        <f>(Q311+(Q311*R311))-(L311+(L311*M311))</f>
        <v>0.2030000000000003</v>
      </c>
      <c r="V311" s="56">
        <v>1713320</v>
      </c>
      <c r="W311" s="56"/>
      <c r="X311" s="9" t="s">
        <v>982</v>
      </c>
      <c r="Y311" s="9" t="s">
        <v>982</v>
      </c>
      <c r="Z311" s="9">
        <f>U311*T311*730000*28.5%</f>
        <v>506809.8000000007</v>
      </c>
      <c r="AA311" s="9">
        <f>IF(MONTH(S311)&gt;=5,0,T311-8)</f>
        <v>4</v>
      </c>
      <c r="AB311" s="9">
        <v>650000</v>
      </c>
      <c r="AC311" s="26">
        <f>U311*AA311*AB311</f>
        <v>527800.0000000008</v>
      </c>
      <c r="AD311" s="9">
        <f>IF(AA311=0,T311,T311-AA311)</f>
        <v>8</v>
      </c>
      <c r="AE311" s="9">
        <v>730000</v>
      </c>
      <c r="AF311" s="9">
        <f>AE311*AD311*U311</f>
        <v>1185520.0000000016</v>
      </c>
      <c r="AG311" s="26">
        <f>ROUND(AF311+AC311,0)</f>
        <v>1713320</v>
      </c>
    </row>
    <row r="312" spans="1:33" ht="19.5" customHeight="1">
      <c r="A312" s="1">
        <f>COUNTIF($H$13:H312,H312)</f>
        <v>11</v>
      </c>
      <c r="B312" s="2" t="s">
        <v>767</v>
      </c>
      <c r="C312" s="3" t="s">
        <v>130</v>
      </c>
      <c r="D312" s="3" t="s">
        <v>768</v>
      </c>
      <c r="E312" s="3" t="s">
        <v>110</v>
      </c>
      <c r="F312" s="44">
        <f>IF(E312="Nam",DATEVALUE(D312),0)</f>
        <v>27998</v>
      </c>
      <c r="G312" s="79">
        <f>IF(E312="Nữ",DATEVALUE(D312),0)</f>
        <v>0</v>
      </c>
      <c r="H312" s="1">
        <v>29</v>
      </c>
      <c r="I312" s="82" t="s">
        <v>766</v>
      </c>
      <c r="J312" s="1" t="s">
        <v>84</v>
      </c>
      <c r="K312" s="1">
        <v>3</v>
      </c>
      <c r="L312" s="5">
        <v>3</v>
      </c>
      <c r="M312" s="6">
        <v>0</v>
      </c>
      <c r="N312" s="7">
        <v>39356</v>
      </c>
      <c r="O312" s="1" t="s">
        <v>84</v>
      </c>
      <c r="P312" s="1">
        <v>4</v>
      </c>
      <c r="Q312" s="5">
        <v>3.33</v>
      </c>
      <c r="R312" s="6">
        <v>0</v>
      </c>
      <c r="S312" s="7">
        <v>40452</v>
      </c>
      <c r="T312" s="1">
        <f>13-MONTH(S312)</f>
        <v>3</v>
      </c>
      <c r="U312" s="8">
        <f>(Q312+(Q312*R312))-(L312+(L312*M312))</f>
        <v>0.33000000000000007</v>
      </c>
      <c r="V312" s="56">
        <v>722700</v>
      </c>
      <c r="W312" s="56"/>
      <c r="X312" s="9" t="s">
        <v>1026</v>
      </c>
      <c r="Y312" s="9" t="s">
        <v>1003</v>
      </c>
      <c r="Z312" s="9">
        <f>U312*T312*730000*28.5%</f>
        <v>205969.50000000003</v>
      </c>
      <c r="AA312" s="9">
        <f>IF(MONTH(S312)&gt;=5,0,T312-8)</f>
        <v>0</v>
      </c>
      <c r="AB312" s="9">
        <v>650000</v>
      </c>
      <c r="AC312" s="26">
        <f>U312*AA312*AB312</f>
        <v>0</v>
      </c>
      <c r="AD312" s="9">
        <f>IF(AA312=0,T312,T312-AA312)</f>
        <v>3</v>
      </c>
      <c r="AE312" s="9">
        <v>730000</v>
      </c>
      <c r="AF312" s="9">
        <f>AE312*AD312*U312</f>
        <v>722700.0000000001</v>
      </c>
      <c r="AG312" s="26">
        <f>ROUND(AF312+AC312,0)</f>
        <v>722700</v>
      </c>
    </row>
    <row r="313" spans="1:33" ht="19.5" customHeight="1">
      <c r="A313" s="1">
        <f>COUNTIF($H$13:H313,H313)</f>
        <v>12</v>
      </c>
      <c r="B313" s="2" t="s">
        <v>769</v>
      </c>
      <c r="C313" s="23" t="s">
        <v>770</v>
      </c>
      <c r="D313" s="23" t="s">
        <v>771</v>
      </c>
      <c r="E313" s="23" t="s">
        <v>110</v>
      </c>
      <c r="F313" s="44">
        <f>IF(E313="Nam",DATEVALUE(D313),0)</f>
        <v>21113</v>
      </c>
      <c r="G313" s="79">
        <f>IF(E313="Nữ",DATEVALUE(D313),0)</f>
        <v>0</v>
      </c>
      <c r="H313" s="1">
        <v>29</v>
      </c>
      <c r="I313" s="81" t="s">
        <v>766</v>
      </c>
      <c r="J313" s="1" t="s">
        <v>84</v>
      </c>
      <c r="K313" s="1">
        <v>8</v>
      </c>
      <c r="L313" s="5">
        <v>4.65</v>
      </c>
      <c r="M313" s="6">
        <v>0</v>
      </c>
      <c r="N313" s="7">
        <v>39417</v>
      </c>
      <c r="O313" s="1" t="s">
        <v>84</v>
      </c>
      <c r="P313" s="1">
        <v>9</v>
      </c>
      <c r="Q313" s="5">
        <v>4.98</v>
      </c>
      <c r="R313" s="6">
        <v>0</v>
      </c>
      <c r="S313" s="7">
        <v>40513</v>
      </c>
      <c r="T313" s="1">
        <f>13-MONTH(S313)</f>
        <v>1</v>
      </c>
      <c r="U313" s="8">
        <f>(Q313+(Q313*R313))-(L313+(L313*M313))</f>
        <v>0.33000000000000007</v>
      </c>
      <c r="V313" s="56">
        <v>240900</v>
      </c>
      <c r="W313" s="56"/>
      <c r="X313" s="9" t="s">
        <v>982</v>
      </c>
      <c r="Y313" s="9" t="s">
        <v>1003</v>
      </c>
      <c r="Z313" s="9">
        <f>U313*T313*730000*28.5%</f>
        <v>68656.50000000001</v>
      </c>
      <c r="AA313" s="9">
        <f>IF(MONTH(S313)&gt;=5,0,T313-8)</f>
        <v>0</v>
      </c>
      <c r="AB313" s="9">
        <v>650000</v>
      </c>
      <c r="AC313" s="26">
        <f>U313*AA313*AB313</f>
        <v>0</v>
      </c>
      <c r="AD313" s="9">
        <f>IF(AA313=0,T313,T313-AA313)</f>
        <v>1</v>
      </c>
      <c r="AE313" s="9">
        <v>730000</v>
      </c>
      <c r="AF313" s="9">
        <f>AE313*AD313*U313</f>
        <v>240900.00000000006</v>
      </c>
      <c r="AG313" s="26">
        <f>ROUND(AF313+AC313,0)</f>
        <v>240900</v>
      </c>
    </row>
    <row r="314" spans="1:33" ht="19.5" customHeight="1">
      <c r="A314" s="1">
        <f>COUNTIF($H$13:H314,H314)</f>
        <v>13</v>
      </c>
      <c r="B314" s="2" t="s">
        <v>284</v>
      </c>
      <c r="C314" s="3" t="s">
        <v>764</v>
      </c>
      <c r="D314" s="3" t="s">
        <v>765</v>
      </c>
      <c r="E314" s="3" t="s">
        <v>110</v>
      </c>
      <c r="F314" s="44">
        <f>IF(E314="Nam",DATEVALUE(D314),0)</f>
        <v>23787</v>
      </c>
      <c r="G314" s="79">
        <f>IF(E314="Nữ",DATEVALUE(D314),0)</f>
        <v>0</v>
      </c>
      <c r="H314" s="1">
        <v>29</v>
      </c>
      <c r="I314" s="81" t="s">
        <v>766</v>
      </c>
      <c r="J314" s="1" t="s">
        <v>77</v>
      </c>
      <c r="K314" s="1">
        <v>5</v>
      </c>
      <c r="L314" s="5">
        <v>3.66</v>
      </c>
      <c r="M314" s="6">
        <v>0</v>
      </c>
      <c r="N314" s="7">
        <v>39356</v>
      </c>
      <c r="O314" s="1" t="s">
        <v>77</v>
      </c>
      <c r="P314" s="1">
        <v>6</v>
      </c>
      <c r="Q314" s="5">
        <v>3.99</v>
      </c>
      <c r="R314" s="6">
        <v>0</v>
      </c>
      <c r="S314" s="7">
        <v>40452</v>
      </c>
      <c r="T314" s="1">
        <f>13-MONTH(S314)</f>
        <v>3</v>
      </c>
      <c r="U314" s="8">
        <f>(Q314+(Q314*R314))-(L314+(L314*M314))</f>
        <v>0.33000000000000007</v>
      </c>
      <c r="V314" s="56">
        <v>722700</v>
      </c>
      <c r="W314" s="56"/>
      <c r="X314" s="9" t="s">
        <v>982</v>
      </c>
      <c r="Y314" s="9" t="s">
        <v>1003</v>
      </c>
      <c r="Z314" s="9">
        <f>U314*T314*730000*28.5%</f>
        <v>205969.50000000003</v>
      </c>
      <c r="AA314" s="9">
        <f>IF(MONTH(S314)&gt;=5,0,T314-8)</f>
        <v>0</v>
      </c>
      <c r="AB314" s="9">
        <v>650000</v>
      </c>
      <c r="AC314" s="26">
        <f>U314*AA314*AB314</f>
        <v>0</v>
      </c>
      <c r="AD314" s="9">
        <f>IF(AA314=0,T314,T314-AA314)</f>
        <v>3</v>
      </c>
      <c r="AE314" s="9">
        <v>730000</v>
      </c>
      <c r="AF314" s="9">
        <f>AE314*AD314*U314</f>
        <v>722700.0000000001</v>
      </c>
      <c r="AG314" s="26">
        <f>ROUND(AF314+AC314,0)</f>
        <v>722700</v>
      </c>
    </row>
    <row r="315" spans="1:33" ht="19.5" customHeight="1">
      <c r="A315" s="1">
        <f>COUNTIF($H$13:H315,H315)</f>
        <v>1</v>
      </c>
      <c r="B315" s="2" t="s">
        <v>772</v>
      </c>
      <c r="C315" s="3" t="s">
        <v>283</v>
      </c>
      <c r="D315" s="3" t="s">
        <v>773</v>
      </c>
      <c r="E315" s="3" t="s">
        <v>1045</v>
      </c>
      <c r="F315" s="44">
        <f>IF(E315="Nam",DATEVALUE(D315),0)</f>
        <v>0</v>
      </c>
      <c r="G315" s="79">
        <f>IF(E315="Nữ",DATEVALUE(D315),0)</f>
        <v>25655</v>
      </c>
      <c r="H315" s="1">
        <v>30</v>
      </c>
      <c r="I315" s="81" t="s">
        <v>774</v>
      </c>
      <c r="J315" s="1" t="s">
        <v>117</v>
      </c>
      <c r="K315" s="1">
        <v>3</v>
      </c>
      <c r="L315" s="5">
        <v>2.26</v>
      </c>
      <c r="M315" s="6">
        <v>0</v>
      </c>
      <c r="N315" s="7">
        <v>39448</v>
      </c>
      <c r="O315" s="1" t="s">
        <v>117</v>
      </c>
      <c r="P315" s="1">
        <v>4</v>
      </c>
      <c r="Q315" s="5">
        <v>2.46</v>
      </c>
      <c r="R315" s="6">
        <v>0</v>
      </c>
      <c r="S315" s="7">
        <v>40179</v>
      </c>
      <c r="T315" s="1">
        <f>13-MONTH(S315)</f>
        <v>12</v>
      </c>
      <c r="U315" s="8">
        <f>(Q315+(Q315*R315))-(L315+(L315*M315))</f>
        <v>0.20000000000000018</v>
      </c>
      <c r="V315" s="56">
        <v>1688000</v>
      </c>
      <c r="W315" s="56"/>
      <c r="X315" s="9" t="s">
        <v>998</v>
      </c>
      <c r="Y315" s="9" t="s">
        <v>924</v>
      </c>
      <c r="Z315" s="9">
        <f>U315*T315*730000*28.5%</f>
        <v>499320.0000000004</v>
      </c>
      <c r="AA315" s="9">
        <f>IF(MONTH(S315)&gt;=5,0,T315-8)</f>
        <v>4</v>
      </c>
      <c r="AB315" s="9">
        <v>650000</v>
      </c>
      <c r="AC315" s="26">
        <f>U315*AA315*AB315</f>
        <v>520000.00000000047</v>
      </c>
      <c r="AD315" s="9">
        <f>IF(AA315=0,T315,T315-AA315)</f>
        <v>8</v>
      </c>
      <c r="AE315" s="9">
        <v>730000</v>
      </c>
      <c r="AF315" s="9">
        <f>AE315*AD315*U315</f>
        <v>1168000.000000001</v>
      </c>
      <c r="AG315" s="26">
        <f>ROUND(AF315+AC315,0)</f>
        <v>1688000</v>
      </c>
    </row>
    <row r="316" spans="1:33" ht="19.5" customHeight="1">
      <c r="A316" s="1">
        <f>COUNTIF($H$13:H316,H316)</f>
        <v>2</v>
      </c>
      <c r="B316" s="2" t="s">
        <v>553</v>
      </c>
      <c r="C316" s="3" t="s">
        <v>777</v>
      </c>
      <c r="D316" s="3" t="s">
        <v>778</v>
      </c>
      <c r="E316" s="3" t="s">
        <v>110</v>
      </c>
      <c r="F316" s="44">
        <f>IF(E316="Nam",DATEVALUE(D316),0)</f>
        <v>25974</v>
      </c>
      <c r="G316" s="79">
        <f>IF(E316="Nữ",DATEVALUE(D316),0)</f>
        <v>0</v>
      </c>
      <c r="H316" s="1">
        <v>30</v>
      </c>
      <c r="I316" s="81" t="s">
        <v>774</v>
      </c>
      <c r="J316" s="1" t="s">
        <v>117</v>
      </c>
      <c r="K316" s="1">
        <v>3</v>
      </c>
      <c r="L316" s="5">
        <v>2.26</v>
      </c>
      <c r="M316" s="6">
        <v>0</v>
      </c>
      <c r="N316" s="7">
        <v>39448</v>
      </c>
      <c r="O316" s="1" t="s">
        <v>117</v>
      </c>
      <c r="P316" s="1">
        <v>4</v>
      </c>
      <c r="Q316" s="5">
        <v>2.46</v>
      </c>
      <c r="R316" s="6">
        <v>0</v>
      </c>
      <c r="S316" s="7">
        <v>40179</v>
      </c>
      <c r="T316" s="1">
        <f>13-MONTH(S316)</f>
        <v>12</v>
      </c>
      <c r="U316" s="8">
        <f>(Q316+(Q316*R316))-(L316+(L316*M316))</f>
        <v>0.20000000000000018</v>
      </c>
      <c r="V316" s="56">
        <v>1688000</v>
      </c>
      <c r="W316" s="56"/>
      <c r="X316" s="9" t="s">
        <v>998</v>
      </c>
      <c r="Y316" s="9" t="s">
        <v>924</v>
      </c>
      <c r="Z316" s="9">
        <f>U316*T316*730000*28.5%</f>
        <v>499320.0000000004</v>
      </c>
      <c r="AA316" s="9">
        <f>IF(MONTH(S316)&gt;=5,0,T316-8)</f>
        <v>4</v>
      </c>
      <c r="AB316" s="9">
        <v>650000</v>
      </c>
      <c r="AC316" s="26">
        <f>U316*AA316*AB316</f>
        <v>520000.00000000047</v>
      </c>
      <c r="AD316" s="9">
        <f>IF(AA316=0,T316,T316-AA316)</f>
        <v>8</v>
      </c>
      <c r="AE316" s="9">
        <v>730000</v>
      </c>
      <c r="AF316" s="9">
        <f>AE316*AD316*U316</f>
        <v>1168000.000000001</v>
      </c>
      <c r="AG316" s="26">
        <f>ROUND(AF316+AC316,0)</f>
        <v>1688000</v>
      </c>
    </row>
    <row r="317" spans="1:33" ht="19.5" customHeight="1">
      <c r="A317" s="1">
        <f>COUNTIF($H$13:H317,H317)</f>
        <v>3</v>
      </c>
      <c r="B317" s="2" t="s">
        <v>119</v>
      </c>
      <c r="C317" s="3" t="s">
        <v>289</v>
      </c>
      <c r="D317" s="3" t="s">
        <v>779</v>
      </c>
      <c r="E317" s="3" t="s">
        <v>1045</v>
      </c>
      <c r="F317" s="44">
        <f>IF(E317="Nam",DATEVALUE(D317),0)</f>
        <v>0</v>
      </c>
      <c r="G317" s="79">
        <f>IF(E317="Nữ",DATEVALUE(D317),0)</f>
        <v>21409</v>
      </c>
      <c r="H317" s="1">
        <v>30</v>
      </c>
      <c r="I317" s="81" t="s">
        <v>774</v>
      </c>
      <c r="J317" s="1" t="s">
        <v>117</v>
      </c>
      <c r="K317" s="1">
        <v>4</v>
      </c>
      <c r="L317" s="5">
        <v>2.46</v>
      </c>
      <c r="M317" s="6">
        <v>0</v>
      </c>
      <c r="N317" s="7">
        <v>39479</v>
      </c>
      <c r="O317" s="1" t="s">
        <v>117</v>
      </c>
      <c r="P317" s="1">
        <v>5</v>
      </c>
      <c r="Q317" s="5">
        <v>2.66</v>
      </c>
      <c r="R317" s="6">
        <v>0</v>
      </c>
      <c r="S317" s="7">
        <v>40210</v>
      </c>
      <c r="T317" s="1">
        <f>13-MONTH(S317)</f>
        <v>11</v>
      </c>
      <c r="U317" s="8">
        <f>(Q317+(Q317*R317))-(L317+(L317*M317))</f>
        <v>0.20000000000000018</v>
      </c>
      <c r="V317" s="56">
        <v>1558000</v>
      </c>
      <c r="W317" s="56"/>
      <c r="X317" s="9" t="s">
        <v>998</v>
      </c>
      <c r="Y317" s="9" t="s">
        <v>924</v>
      </c>
      <c r="Z317" s="9">
        <f>U317*T317*730000*28.5%</f>
        <v>457710.00000000035</v>
      </c>
      <c r="AA317" s="9">
        <f>IF(MONTH(S317)&gt;=5,0,T317-8)</f>
        <v>3</v>
      </c>
      <c r="AB317" s="9">
        <v>650000</v>
      </c>
      <c r="AC317" s="26">
        <f>U317*AA317*AB317</f>
        <v>390000.00000000035</v>
      </c>
      <c r="AD317" s="9">
        <f>IF(AA317=0,T317,T317-AA317)</f>
        <v>8</v>
      </c>
      <c r="AE317" s="9">
        <v>730000</v>
      </c>
      <c r="AF317" s="9">
        <f>AE317*AD317*U317</f>
        <v>1168000.000000001</v>
      </c>
      <c r="AG317" s="26">
        <f>ROUND(AF317+AC317,0)</f>
        <v>1558000</v>
      </c>
    </row>
    <row r="318" spans="1:33" ht="19.5" customHeight="1">
      <c r="A318" s="1">
        <f>COUNTIF($H$13:H318,H318)</f>
        <v>4</v>
      </c>
      <c r="B318" s="2" t="s">
        <v>119</v>
      </c>
      <c r="C318" s="23" t="s">
        <v>775</v>
      </c>
      <c r="D318" s="23" t="s">
        <v>730</v>
      </c>
      <c r="E318" s="23" t="s">
        <v>1045</v>
      </c>
      <c r="F318" s="44">
        <f>IF(E318="Nam",DATEVALUE(D318),0)</f>
        <v>0</v>
      </c>
      <c r="G318" s="79">
        <f>IF(E318="Nữ",DATEVALUE(D318),0)</f>
        <v>22077</v>
      </c>
      <c r="H318" s="1">
        <v>30</v>
      </c>
      <c r="I318" s="81" t="s">
        <v>774</v>
      </c>
      <c r="J318" s="1" t="s">
        <v>71</v>
      </c>
      <c r="K318" s="1">
        <v>7</v>
      </c>
      <c r="L318" s="5">
        <v>2.08</v>
      </c>
      <c r="M318" s="6">
        <v>0</v>
      </c>
      <c r="N318" s="7">
        <v>39448</v>
      </c>
      <c r="O318" s="1" t="s">
        <v>71</v>
      </c>
      <c r="P318" s="1">
        <v>8</v>
      </c>
      <c r="Q318" s="5">
        <v>2.26</v>
      </c>
      <c r="R318" s="6">
        <v>0</v>
      </c>
      <c r="S318" s="7">
        <v>40179</v>
      </c>
      <c r="T318" s="1">
        <f>13-MONTH(S318)</f>
        <v>12</v>
      </c>
      <c r="U318" s="8">
        <f>(Q318+(Q318*R318))-(L318+(L318*M318))</f>
        <v>0.17999999999999972</v>
      </c>
      <c r="V318" s="56">
        <v>1519200</v>
      </c>
      <c r="W318" s="56"/>
      <c r="X318" s="9" t="s">
        <v>998</v>
      </c>
      <c r="Y318" s="9" t="s">
        <v>924</v>
      </c>
      <c r="Z318" s="9">
        <f>U318*T318*730000*28.5%</f>
        <v>449387.99999999924</v>
      </c>
      <c r="AA318" s="9">
        <f>IF(MONTH(S318)&gt;=5,0,T318-8)</f>
        <v>4</v>
      </c>
      <c r="AB318" s="9">
        <v>650000</v>
      </c>
      <c r="AC318" s="26">
        <f>U318*AA318*AB318</f>
        <v>467999.99999999924</v>
      </c>
      <c r="AD318" s="9">
        <f>IF(AA318=0,T318,T318-AA318)</f>
        <v>8</v>
      </c>
      <c r="AE318" s="9">
        <v>730000</v>
      </c>
      <c r="AF318" s="9">
        <f>AE318*AD318*U318</f>
        <v>1051199.9999999984</v>
      </c>
      <c r="AG318" s="26">
        <f>ROUND(AF318+AC318,0)</f>
        <v>1519200</v>
      </c>
    </row>
    <row r="319" spans="1:33" ht="19.5" customHeight="1">
      <c r="A319" s="1">
        <f>COUNTIF($H$13:H319,H319)</f>
        <v>5</v>
      </c>
      <c r="B319" s="2" t="s">
        <v>168</v>
      </c>
      <c r="C319" s="3" t="s">
        <v>513</v>
      </c>
      <c r="D319" s="3" t="s">
        <v>776</v>
      </c>
      <c r="E319" s="3" t="s">
        <v>1045</v>
      </c>
      <c r="F319" s="44">
        <f>IF(E319="Nam",DATEVALUE(D319),0)</f>
        <v>0</v>
      </c>
      <c r="G319" s="79">
        <f>IF(E319="Nữ",DATEVALUE(D319),0)</f>
        <v>24252</v>
      </c>
      <c r="H319" s="1">
        <v>30</v>
      </c>
      <c r="I319" s="81" t="s">
        <v>774</v>
      </c>
      <c r="J319" s="1" t="s">
        <v>71</v>
      </c>
      <c r="K319" s="1">
        <v>7</v>
      </c>
      <c r="L319" s="5">
        <v>2.08</v>
      </c>
      <c r="M319" s="6">
        <v>0</v>
      </c>
      <c r="N319" s="7">
        <v>39448</v>
      </c>
      <c r="O319" s="1" t="s">
        <v>71</v>
      </c>
      <c r="P319" s="1">
        <v>8</v>
      </c>
      <c r="Q319" s="5">
        <v>2.26</v>
      </c>
      <c r="R319" s="6">
        <v>0</v>
      </c>
      <c r="S319" s="7">
        <v>40179</v>
      </c>
      <c r="T319" s="1">
        <f>13-MONTH(S319)</f>
        <v>12</v>
      </c>
      <c r="U319" s="8">
        <f>(Q319+(Q319*R319))-(L319+(L319*M319))</f>
        <v>0.17999999999999972</v>
      </c>
      <c r="V319" s="56">
        <v>1519200</v>
      </c>
      <c r="W319" s="56"/>
      <c r="X319" s="9" t="s">
        <v>998</v>
      </c>
      <c r="Y319" s="9" t="s">
        <v>924</v>
      </c>
      <c r="Z319" s="9">
        <f>U319*T319*730000*28.5%</f>
        <v>449387.99999999924</v>
      </c>
      <c r="AA319" s="9">
        <f>IF(MONTH(S319)&gt;=5,0,T319-8)</f>
        <v>4</v>
      </c>
      <c r="AB319" s="9">
        <v>650000</v>
      </c>
      <c r="AC319" s="26">
        <f>U319*AA319*AB319</f>
        <v>467999.99999999924</v>
      </c>
      <c r="AD319" s="9">
        <f>IF(AA319=0,T319,T319-AA319)</f>
        <v>8</v>
      </c>
      <c r="AE319" s="9">
        <v>730000</v>
      </c>
      <c r="AF319" s="9">
        <f>AE319*AD319*U319</f>
        <v>1051199.9999999984</v>
      </c>
      <c r="AG319" s="26">
        <f>ROUND(AF319+AC319,0)</f>
        <v>1519200</v>
      </c>
    </row>
    <row r="320" spans="1:33" ht="19.5" customHeight="1">
      <c r="A320" s="1">
        <f>COUNTIF($H$13:H320,H320)</f>
        <v>6</v>
      </c>
      <c r="B320" s="41" t="s">
        <v>147</v>
      </c>
      <c r="C320" s="3" t="s">
        <v>844</v>
      </c>
      <c r="D320" s="3" t="s">
        <v>881</v>
      </c>
      <c r="E320" s="3" t="s">
        <v>110</v>
      </c>
      <c r="F320" s="44">
        <f>IF(E320="Nam",DATEVALUE(D320),0)</f>
        <v>22299</v>
      </c>
      <c r="G320" s="79">
        <f>IF(E320="Nữ",DATEVALUE(D320),0)</f>
        <v>0</v>
      </c>
      <c r="H320" s="1">
        <v>30</v>
      </c>
      <c r="I320" s="81" t="s">
        <v>17</v>
      </c>
      <c r="J320" s="1" t="s">
        <v>84</v>
      </c>
      <c r="K320" s="1">
        <v>7</v>
      </c>
      <c r="L320" s="5">
        <v>4.32</v>
      </c>
      <c r="M320" s="6">
        <v>0</v>
      </c>
      <c r="N320" s="7">
        <v>39448</v>
      </c>
      <c r="O320" s="1" t="s">
        <v>84</v>
      </c>
      <c r="P320" s="1">
        <v>8</v>
      </c>
      <c r="Q320" s="5">
        <v>4.65</v>
      </c>
      <c r="R320" s="6">
        <v>0</v>
      </c>
      <c r="S320" s="7">
        <v>40179</v>
      </c>
      <c r="T320" s="1">
        <f>13-MONTH(S320)</f>
        <v>12</v>
      </c>
      <c r="U320" s="8">
        <f>(Q320+(Q320*R320))-(L320+(L320*M320))</f>
        <v>0.33000000000000007</v>
      </c>
      <c r="V320" s="56">
        <v>2785200</v>
      </c>
      <c r="W320" s="56"/>
      <c r="X320" s="9" t="s">
        <v>924</v>
      </c>
      <c r="Y320" s="9" t="s">
        <v>924</v>
      </c>
      <c r="Z320" s="9">
        <f>U320*T320*730000*28.5%</f>
        <v>823878.0000000001</v>
      </c>
      <c r="AA320" s="9">
        <f>IF(MONTH(S320)&gt;=5,0,T320-8)</f>
        <v>4</v>
      </c>
      <c r="AB320" s="9">
        <v>650000</v>
      </c>
      <c r="AC320" s="26">
        <f>U320*AA320*AB320</f>
        <v>858000.0000000002</v>
      </c>
      <c r="AD320" s="9">
        <f>IF(AA320=0,T320,T320-AA320)</f>
        <v>8</v>
      </c>
      <c r="AE320" s="9">
        <v>730000</v>
      </c>
      <c r="AF320" s="9">
        <f>AE320*AD320*U320</f>
        <v>1927200.0000000005</v>
      </c>
      <c r="AG320" s="26">
        <f>ROUND(AF320+AC320,0)</f>
        <v>2785200</v>
      </c>
    </row>
    <row r="321" spans="1:33" ht="19.5" customHeight="1">
      <c r="A321" s="1">
        <f>COUNTIF($H$13:H321,H321)</f>
        <v>7</v>
      </c>
      <c r="B321" s="2" t="s">
        <v>293</v>
      </c>
      <c r="C321" s="3" t="s">
        <v>838</v>
      </c>
      <c r="D321" s="3" t="s">
        <v>875</v>
      </c>
      <c r="E321" s="3" t="s">
        <v>110</v>
      </c>
      <c r="F321" s="44">
        <f>IF(E321="Nam",DATEVALUE(D321),0)</f>
        <v>25686</v>
      </c>
      <c r="G321" s="79">
        <f>IF(E321="Nữ",DATEVALUE(D321),0)</f>
        <v>0</v>
      </c>
      <c r="H321" s="1">
        <v>30</v>
      </c>
      <c r="I321" s="81" t="s">
        <v>774</v>
      </c>
      <c r="J321" s="1" t="s">
        <v>77</v>
      </c>
      <c r="K321" s="1">
        <v>6</v>
      </c>
      <c r="L321" s="5">
        <v>3.99</v>
      </c>
      <c r="M321" s="6">
        <v>0</v>
      </c>
      <c r="N321" s="7">
        <v>39722</v>
      </c>
      <c r="O321" s="1" t="s">
        <v>77</v>
      </c>
      <c r="P321" s="1">
        <v>7</v>
      </c>
      <c r="Q321" s="5">
        <v>4.32</v>
      </c>
      <c r="R321" s="6">
        <v>0</v>
      </c>
      <c r="S321" s="7">
        <v>40452</v>
      </c>
      <c r="T321" s="1">
        <f>13-MONTH(S321)</f>
        <v>3</v>
      </c>
      <c r="U321" s="8">
        <f>(Q321+(Q321*R321))-(L321+(L321*M321))</f>
        <v>0.33000000000000007</v>
      </c>
      <c r="V321" s="56">
        <v>722700</v>
      </c>
      <c r="W321" s="56"/>
      <c r="X321" s="9" t="s">
        <v>924</v>
      </c>
      <c r="Y321" s="9" t="s">
        <v>924</v>
      </c>
      <c r="Z321" s="9">
        <f>U321*T321*730000*28.5%</f>
        <v>205969.50000000003</v>
      </c>
      <c r="AA321" s="9">
        <f>IF(MONTH(S321)&gt;=5,0,T321-8)</f>
        <v>0</v>
      </c>
      <c r="AB321" s="9">
        <v>650000</v>
      </c>
      <c r="AC321" s="26">
        <f>U321*AA321*AB321</f>
        <v>0</v>
      </c>
      <c r="AD321" s="9">
        <f>IF(AA321=0,T321,T321-AA321)</f>
        <v>3</v>
      </c>
      <c r="AE321" s="9">
        <v>730000</v>
      </c>
      <c r="AF321" s="9">
        <f>AE321*AD321*U321</f>
        <v>722700.0000000001</v>
      </c>
      <c r="AG321" s="26">
        <f>ROUND(AF321+AC321,0)</f>
        <v>722700</v>
      </c>
    </row>
    <row r="322" spans="1:33" ht="19.5" customHeight="1">
      <c r="A322" s="1">
        <f>COUNTIF($H$13:H322,H322)</f>
        <v>8</v>
      </c>
      <c r="B322" s="2" t="s">
        <v>147</v>
      </c>
      <c r="C322" s="23" t="s">
        <v>278</v>
      </c>
      <c r="D322" s="23" t="s">
        <v>787</v>
      </c>
      <c r="E322" s="23" t="s">
        <v>110</v>
      </c>
      <c r="F322" s="44">
        <f>IF(E322="Nam",DATEVALUE(D322),0)</f>
        <v>23634</v>
      </c>
      <c r="G322" s="79">
        <f>IF(E322="Nữ",DATEVALUE(D322),0)</f>
        <v>0</v>
      </c>
      <c r="H322" s="1">
        <v>30</v>
      </c>
      <c r="I322" s="81" t="s">
        <v>774</v>
      </c>
      <c r="J322" s="1" t="s">
        <v>79</v>
      </c>
      <c r="K322" s="1">
        <v>12</v>
      </c>
      <c r="L322" s="5">
        <v>3.63</v>
      </c>
      <c r="M322" s="6">
        <v>0.08</v>
      </c>
      <c r="N322" s="7">
        <v>40148</v>
      </c>
      <c r="O322" s="1" t="s">
        <v>79</v>
      </c>
      <c r="P322" s="1">
        <v>12</v>
      </c>
      <c r="Q322" s="5">
        <v>3.63</v>
      </c>
      <c r="R322" s="6">
        <v>0.09</v>
      </c>
      <c r="S322" s="7">
        <v>40513</v>
      </c>
      <c r="T322" s="1">
        <f>13-MONTH(S322)</f>
        <v>1</v>
      </c>
      <c r="U322" s="8">
        <f>(Q322+(Q322*R322))-(L322+(L322*M322))</f>
        <v>0.03629999999999978</v>
      </c>
      <c r="V322" s="56">
        <v>26499</v>
      </c>
      <c r="W322" s="56"/>
      <c r="X322" s="9" t="s">
        <v>924</v>
      </c>
      <c r="Y322" s="9" t="s">
        <v>924</v>
      </c>
      <c r="Z322" s="9">
        <f>U322*T322*730000*28.5%</f>
        <v>7552.214999999953</v>
      </c>
      <c r="AA322" s="9">
        <f>IF(MONTH(S322)&gt;=5,0,T322-8)</f>
        <v>0</v>
      </c>
      <c r="AB322" s="9">
        <v>650000</v>
      </c>
      <c r="AC322" s="26">
        <f>U322*AA322*AB322</f>
        <v>0</v>
      </c>
      <c r="AD322" s="9">
        <f>IF(AA322=0,T322,T322-AA322)</f>
        <v>1</v>
      </c>
      <c r="AE322" s="9">
        <v>730000</v>
      </c>
      <c r="AF322" s="9">
        <f>AE322*AD322*U322</f>
        <v>26498.999999999836</v>
      </c>
      <c r="AG322" s="26">
        <f>ROUND(AF322+AC322,0)</f>
        <v>26499</v>
      </c>
    </row>
    <row r="323" spans="1:33" ht="19.5" customHeight="1">
      <c r="A323" s="1">
        <f>COUNTIF($H$13:H323,H323)</f>
        <v>9</v>
      </c>
      <c r="B323" s="2" t="s">
        <v>134</v>
      </c>
      <c r="C323" s="3" t="s">
        <v>163</v>
      </c>
      <c r="D323" s="3" t="s">
        <v>786</v>
      </c>
      <c r="E323" s="3" t="s">
        <v>1045</v>
      </c>
      <c r="F323" s="44">
        <f>IF(E323="Nam",DATEVALUE(D323),0)</f>
        <v>0</v>
      </c>
      <c r="G323" s="79">
        <f>IF(E323="Nữ",DATEVALUE(D323),0)</f>
        <v>21221</v>
      </c>
      <c r="H323" s="1">
        <v>30</v>
      </c>
      <c r="I323" s="82" t="s">
        <v>774</v>
      </c>
      <c r="J323" s="1" t="s">
        <v>79</v>
      </c>
      <c r="K323" s="1">
        <v>12</v>
      </c>
      <c r="L323" s="5">
        <v>3.63</v>
      </c>
      <c r="M323" s="6">
        <v>0.1</v>
      </c>
      <c r="N323" s="7">
        <v>40148</v>
      </c>
      <c r="O323" s="1" t="s">
        <v>79</v>
      </c>
      <c r="P323" s="1">
        <v>12</v>
      </c>
      <c r="Q323" s="5">
        <v>3.63</v>
      </c>
      <c r="R323" s="6">
        <v>0.11</v>
      </c>
      <c r="S323" s="7">
        <v>40513</v>
      </c>
      <c r="T323" s="1">
        <f>13-MONTH(S323)</f>
        <v>1</v>
      </c>
      <c r="U323" s="8">
        <f>(Q323+(Q323*R323))-(L323+(L323*M323))</f>
        <v>0.03630000000000022</v>
      </c>
      <c r="V323" s="56">
        <v>26499</v>
      </c>
      <c r="W323" s="56"/>
      <c r="X323" s="9" t="s">
        <v>924</v>
      </c>
      <c r="Y323" s="9" t="s">
        <v>924</v>
      </c>
      <c r="Z323" s="9">
        <f>U323*T323*730000*28.5%</f>
        <v>7552.215000000045</v>
      </c>
      <c r="AA323" s="9">
        <f>IF(MONTH(S323)&gt;=5,0,T323-8)</f>
        <v>0</v>
      </c>
      <c r="AB323" s="9">
        <v>650000</v>
      </c>
      <c r="AC323" s="26">
        <f>U323*AA323*AB323</f>
        <v>0</v>
      </c>
      <c r="AD323" s="9">
        <f>IF(AA323=0,T323,T323-AA323)</f>
        <v>1</v>
      </c>
      <c r="AE323" s="9">
        <v>730000</v>
      </c>
      <c r="AF323" s="9">
        <f>AE323*AD323*U323</f>
        <v>26499.00000000016</v>
      </c>
      <c r="AG323" s="26">
        <f>ROUND(AF323+AC323,0)</f>
        <v>26499</v>
      </c>
    </row>
    <row r="324" spans="1:33" ht="19.5" customHeight="1">
      <c r="A324" s="1">
        <f>COUNTIF($H$13:H324,H324)</f>
        <v>10</v>
      </c>
      <c r="B324" s="2" t="s">
        <v>220</v>
      </c>
      <c r="C324" s="3" t="s">
        <v>73</v>
      </c>
      <c r="D324" s="3" t="s">
        <v>785</v>
      </c>
      <c r="E324" s="3" t="s">
        <v>1045</v>
      </c>
      <c r="F324" s="44">
        <f>IF(E324="Nam",DATEVALUE(D324),0)</f>
        <v>0</v>
      </c>
      <c r="G324" s="79">
        <f>IF(E324="Nữ",DATEVALUE(D324),0)</f>
        <v>21930</v>
      </c>
      <c r="H324" s="1">
        <v>30</v>
      </c>
      <c r="I324" s="81" t="s">
        <v>774</v>
      </c>
      <c r="J324" s="1" t="s">
        <v>79</v>
      </c>
      <c r="K324" s="1">
        <v>12</v>
      </c>
      <c r="L324" s="5">
        <v>3.63</v>
      </c>
      <c r="M324" s="6">
        <v>0.11</v>
      </c>
      <c r="N324" s="7">
        <v>40148</v>
      </c>
      <c r="O324" s="1" t="s">
        <v>79</v>
      </c>
      <c r="P324" s="1">
        <v>12</v>
      </c>
      <c r="Q324" s="5">
        <v>3.63</v>
      </c>
      <c r="R324" s="6">
        <v>0.12</v>
      </c>
      <c r="S324" s="7">
        <v>40513</v>
      </c>
      <c r="T324" s="1">
        <f>13-MONTH(S324)</f>
        <v>1</v>
      </c>
      <c r="U324" s="8">
        <f>(Q324+(Q324*R324))-(L324+(L324*M324))</f>
        <v>0.03629999999999978</v>
      </c>
      <c r="V324" s="56">
        <v>26499</v>
      </c>
      <c r="W324" s="56"/>
      <c r="X324" s="9" t="s">
        <v>924</v>
      </c>
      <c r="Y324" s="9" t="s">
        <v>924</v>
      </c>
      <c r="Z324" s="9">
        <f>U324*T324*730000*28.5%</f>
        <v>7552.214999999953</v>
      </c>
      <c r="AA324" s="9">
        <f>IF(MONTH(S324)&gt;=5,0,T324-8)</f>
        <v>0</v>
      </c>
      <c r="AB324" s="9">
        <v>650000</v>
      </c>
      <c r="AC324" s="26">
        <f>U324*AA324*AB324</f>
        <v>0</v>
      </c>
      <c r="AD324" s="9">
        <f>IF(AA324=0,T324,T324-AA324)</f>
        <v>1</v>
      </c>
      <c r="AE324" s="9">
        <v>730000</v>
      </c>
      <c r="AF324" s="9">
        <f>AE324*AD324*U324</f>
        <v>26498.999999999836</v>
      </c>
      <c r="AG324" s="26">
        <f>ROUND(AF324+AC324,0)</f>
        <v>26499</v>
      </c>
    </row>
    <row r="325" spans="1:33" ht="19.5" customHeight="1">
      <c r="A325" s="1">
        <f>COUNTIF($H$13:H325,H325)</f>
        <v>11</v>
      </c>
      <c r="B325" s="2" t="s">
        <v>202</v>
      </c>
      <c r="C325" s="23" t="s">
        <v>89</v>
      </c>
      <c r="D325" s="23" t="s">
        <v>780</v>
      </c>
      <c r="E325" s="23" t="s">
        <v>110</v>
      </c>
      <c r="F325" s="44">
        <f>IF(E325="Nam",DATEVALUE(D325),0)</f>
        <v>21895</v>
      </c>
      <c r="G325" s="79">
        <f>IF(E325="Nữ",DATEVALUE(D325),0)</f>
        <v>0</v>
      </c>
      <c r="H325" s="1">
        <v>30</v>
      </c>
      <c r="I325" s="81" t="s">
        <v>774</v>
      </c>
      <c r="J325" s="1" t="s">
        <v>79</v>
      </c>
      <c r="K325" s="1">
        <v>12</v>
      </c>
      <c r="L325" s="5">
        <v>3.63</v>
      </c>
      <c r="M325" s="6">
        <v>0.12</v>
      </c>
      <c r="N325" s="7">
        <v>40057</v>
      </c>
      <c r="O325" s="1" t="s">
        <v>79</v>
      </c>
      <c r="P325" s="1">
        <v>12</v>
      </c>
      <c r="Q325" s="5">
        <v>3.63</v>
      </c>
      <c r="R325" s="6">
        <v>0.13</v>
      </c>
      <c r="S325" s="7">
        <v>40422</v>
      </c>
      <c r="T325" s="1">
        <f>13-MONTH(S325)</f>
        <v>4</v>
      </c>
      <c r="U325" s="8">
        <f>(Q325+(Q325*R325))-(L325+(L325*M325))</f>
        <v>0.03629999999999978</v>
      </c>
      <c r="V325" s="56">
        <v>105996</v>
      </c>
      <c r="W325" s="56"/>
      <c r="X325" s="9" t="s">
        <v>924</v>
      </c>
      <c r="Y325" s="9" t="s">
        <v>924</v>
      </c>
      <c r="Z325" s="9">
        <f>U325*T325*730000*28.5%</f>
        <v>30208.85999999981</v>
      </c>
      <c r="AA325" s="9">
        <f>IF(MONTH(S325)&gt;=5,0,T325-8)</f>
        <v>0</v>
      </c>
      <c r="AB325" s="9">
        <v>650000</v>
      </c>
      <c r="AC325" s="26">
        <f>U325*AA325*AB325</f>
        <v>0</v>
      </c>
      <c r="AD325" s="9">
        <f>IF(AA325=0,T325,T325-AA325)</f>
        <v>4</v>
      </c>
      <c r="AE325" s="9">
        <v>730000</v>
      </c>
      <c r="AF325" s="9">
        <f>AE325*AD325*U325</f>
        <v>105995.99999999935</v>
      </c>
      <c r="AG325" s="26">
        <f>ROUND(AF325+AC325,0)</f>
        <v>105996</v>
      </c>
    </row>
    <row r="326" spans="1:33" ht="19.5" customHeight="1">
      <c r="A326" s="1">
        <f>COUNTIF($H$13:H326,H326)</f>
        <v>12</v>
      </c>
      <c r="B326" s="2" t="s">
        <v>209</v>
      </c>
      <c r="C326" s="3" t="s">
        <v>210</v>
      </c>
      <c r="D326" s="3" t="s">
        <v>784</v>
      </c>
      <c r="E326" s="3" t="s">
        <v>110</v>
      </c>
      <c r="F326" s="44">
        <f>IF(E326="Nam",DATEVALUE(D326),0)</f>
        <v>20662</v>
      </c>
      <c r="G326" s="79">
        <f>IF(E326="Nữ",DATEVALUE(D326),0)</f>
        <v>0</v>
      </c>
      <c r="H326" s="1">
        <v>30</v>
      </c>
      <c r="I326" s="81" t="s">
        <v>774</v>
      </c>
      <c r="J326" s="1" t="s">
        <v>79</v>
      </c>
      <c r="K326" s="1">
        <v>12</v>
      </c>
      <c r="L326" s="5">
        <v>3.63</v>
      </c>
      <c r="M326" s="6">
        <v>0.13</v>
      </c>
      <c r="N326" s="7">
        <v>40148</v>
      </c>
      <c r="O326" s="1" t="s">
        <v>79</v>
      </c>
      <c r="P326" s="1">
        <v>12</v>
      </c>
      <c r="Q326" s="5">
        <v>3.63</v>
      </c>
      <c r="R326" s="6">
        <v>0.14</v>
      </c>
      <c r="S326" s="7">
        <v>40513</v>
      </c>
      <c r="T326" s="1">
        <f>13-MONTH(S326)</f>
        <v>1</v>
      </c>
      <c r="U326" s="8">
        <f>(Q326+(Q326*R326))-(L326+(L326*M326))</f>
        <v>0.03629999999999978</v>
      </c>
      <c r="V326" s="56">
        <v>26499</v>
      </c>
      <c r="W326" s="56"/>
      <c r="X326" s="9" t="s">
        <v>924</v>
      </c>
      <c r="Y326" s="9" t="s">
        <v>924</v>
      </c>
      <c r="Z326" s="9">
        <f>U326*T326*730000*28.5%</f>
        <v>7552.214999999953</v>
      </c>
      <c r="AA326" s="9">
        <f>IF(MONTH(S326)&gt;=5,0,T326-8)</f>
        <v>0</v>
      </c>
      <c r="AB326" s="9">
        <v>650000</v>
      </c>
      <c r="AC326" s="26">
        <f>U326*AA326*AB326</f>
        <v>0</v>
      </c>
      <c r="AD326" s="9">
        <f>IF(AA326=0,T326,T326-AA326)</f>
        <v>1</v>
      </c>
      <c r="AE326" s="9">
        <v>730000</v>
      </c>
      <c r="AF326" s="9">
        <f>AE326*AD326*U326</f>
        <v>26498.999999999836</v>
      </c>
      <c r="AG326" s="26">
        <f>ROUND(AF326+AC326,0)</f>
        <v>26499</v>
      </c>
    </row>
    <row r="327" spans="1:33" ht="19.5" customHeight="1">
      <c r="A327" s="1">
        <f>COUNTIF($H$13:H327,H327)</f>
        <v>13</v>
      </c>
      <c r="B327" s="2" t="s">
        <v>191</v>
      </c>
      <c r="C327" s="3" t="s">
        <v>192</v>
      </c>
      <c r="D327" s="3" t="s">
        <v>783</v>
      </c>
      <c r="E327" s="3" t="s">
        <v>110</v>
      </c>
      <c r="F327" s="44">
        <f>IF(E327="Nam",DATEVALUE(D327),0)</f>
        <v>23343</v>
      </c>
      <c r="G327" s="79">
        <f>IF(E327="Nữ",DATEVALUE(D327),0)</f>
        <v>0</v>
      </c>
      <c r="H327" s="1">
        <v>30</v>
      </c>
      <c r="I327" s="81" t="s">
        <v>774</v>
      </c>
      <c r="J327" s="1" t="s">
        <v>95</v>
      </c>
      <c r="K327" s="1">
        <v>12</v>
      </c>
      <c r="L327" s="5">
        <v>3.48</v>
      </c>
      <c r="M327" s="6">
        <v>0.06</v>
      </c>
      <c r="N327" s="7">
        <v>40148</v>
      </c>
      <c r="O327" s="1" t="s">
        <v>95</v>
      </c>
      <c r="P327" s="1">
        <v>12</v>
      </c>
      <c r="Q327" s="5">
        <v>3.48</v>
      </c>
      <c r="R327" s="6">
        <v>0.07</v>
      </c>
      <c r="S327" s="7">
        <v>40513</v>
      </c>
      <c r="T327" s="1">
        <f>13-MONTH(S327)</f>
        <v>1</v>
      </c>
      <c r="U327" s="8">
        <f>(Q327+(Q327*R327))-(L327+(L327*M327))</f>
        <v>0.03479999999999972</v>
      </c>
      <c r="V327" s="56">
        <v>25404</v>
      </c>
      <c r="W327" s="56"/>
      <c r="X327" s="9" t="s">
        <v>924</v>
      </c>
      <c r="Y327" s="9" t="s">
        <v>924</v>
      </c>
      <c r="Z327" s="9">
        <f>U327*T327*730000*28.5%</f>
        <v>7240.139999999941</v>
      </c>
      <c r="AA327" s="9">
        <f>IF(MONTH(S327)&gt;=5,0,T327-8)</f>
        <v>0</v>
      </c>
      <c r="AB327" s="9">
        <v>650000</v>
      </c>
      <c r="AC327" s="26">
        <f>U327*AA327*AB327</f>
        <v>0</v>
      </c>
      <c r="AD327" s="9">
        <f>IF(AA327=0,T327,T327-AA327)</f>
        <v>1</v>
      </c>
      <c r="AE327" s="9">
        <v>730000</v>
      </c>
      <c r="AF327" s="9">
        <f>AE327*AD327*U327</f>
        <v>25403.999999999796</v>
      </c>
      <c r="AG327" s="26">
        <f>ROUND(AF327+AC327,0)</f>
        <v>25404</v>
      </c>
    </row>
    <row r="328" spans="1:33" ht="19.5" customHeight="1">
      <c r="A328" s="1">
        <f>COUNTIF($H$13:H328,H328)</f>
        <v>14</v>
      </c>
      <c r="B328" s="2" t="s">
        <v>190</v>
      </c>
      <c r="C328" s="3" t="s">
        <v>97</v>
      </c>
      <c r="D328" s="3" t="s">
        <v>782</v>
      </c>
      <c r="E328" s="3" t="s">
        <v>110</v>
      </c>
      <c r="F328" s="44">
        <f>IF(E328="Nam",DATEVALUE(D328),0)</f>
        <v>23304</v>
      </c>
      <c r="G328" s="79">
        <f>IF(E328="Nữ",DATEVALUE(D328),0)</f>
        <v>0</v>
      </c>
      <c r="H328" s="1">
        <v>30</v>
      </c>
      <c r="I328" s="81" t="s">
        <v>774</v>
      </c>
      <c r="J328" s="1" t="s">
        <v>95</v>
      </c>
      <c r="K328" s="1">
        <v>12</v>
      </c>
      <c r="L328" s="5">
        <v>3.48</v>
      </c>
      <c r="M328" s="6">
        <v>0.07</v>
      </c>
      <c r="N328" s="7">
        <v>40148</v>
      </c>
      <c r="O328" s="1" t="s">
        <v>95</v>
      </c>
      <c r="P328" s="1">
        <v>12</v>
      </c>
      <c r="Q328" s="5">
        <v>3.48</v>
      </c>
      <c r="R328" s="6">
        <v>0.08</v>
      </c>
      <c r="S328" s="7">
        <v>40513</v>
      </c>
      <c r="T328" s="1">
        <f>13-MONTH(S328)</f>
        <v>1</v>
      </c>
      <c r="U328" s="8">
        <f>(Q328+(Q328*R328))-(L328+(L328*M328))</f>
        <v>0.034800000000000164</v>
      </c>
      <c r="V328" s="56">
        <v>25404</v>
      </c>
      <c r="W328" s="56"/>
      <c r="X328" s="9" t="s">
        <v>924</v>
      </c>
      <c r="Y328" s="9" t="s">
        <v>924</v>
      </c>
      <c r="Z328" s="9">
        <f>U328*T328*730000*28.5%</f>
        <v>7240.140000000034</v>
      </c>
      <c r="AA328" s="9">
        <f>IF(MONTH(S328)&gt;=5,0,T328-8)</f>
        <v>0</v>
      </c>
      <c r="AB328" s="9">
        <v>650000</v>
      </c>
      <c r="AC328" s="26">
        <f>U328*AA328*AB328</f>
        <v>0</v>
      </c>
      <c r="AD328" s="9">
        <f>IF(AA328=0,T328,T328-AA328)</f>
        <v>1</v>
      </c>
      <c r="AE328" s="9">
        <v>730000</v>
      </c>
      <c r="AF328" s="9">
        <f>AE328*AD328*U328</f>
        <v>25404.00000000012</v>
      </c>
      <c r="AG328" s="26">
        <f>ROUND(AF328+AC328,0)</f>
        <v>25404</v>
      </c>
    </row>
    <row r="329" spans="1:33" ht="19.5" customHeight="1">
      <c r="A329" s="1">
        <f>COUNTIF($H$13:H329,H329)</f>
        <v>15</v>
      </c>
      <c r="B329" s="2" t="s">
        <v>147</v>
      </c>
      <c r="C329" s="3" t="s">
        <v>189</v>
      </c>
      <c r="D329" s="3" t="s">
        <v>781</v>
      </c>
      <c r="E329" s="3" t="s">
        <v>110</v>
      </c>
      <c r="F329" s="44">
        <f>IF(E329="Nam",DATEVALUE(D329),0)</f>
        <v>22716</v>
      </c>
      <c r="G329" s="79">
        <f>IF(E329="Nữ",DATEVALUE(D329),0)</f>
        <v>0</v>
      </c>
      <c r="H329" s="1">
        <v>30</v>
      </c>
      <c r="I329" s="81" t="s">
        <v>774</v>
      </c>
      <c r="J329" s="1" t="s">
        <v>95</v>
      </c>
      <c r="K329" s="1">
        <v>12</v>
      </c>
      <c r="L329" s="5">
        <v>3.48</v>
      </c>
      <c r="M329" s="6">
        <v>0.08</v>
      </c>
      <c r="N329" s="7">
        <v>40148</v>
      </c>
      <c r="O329" s="1" t="s">
        <v>95</v>
      </c>
      <c r="P329" s="1">
        <v>12</v>
      </c>
      <c r="Q329" s="5">
        <v>3.48</v>
      </c>
      <c r="R329" s="6">
        <v>0.09</v>
      </c>
      <c r="S329" s="7">
        <v>40513</v>
      </c>
      <c r="T329" s="1">
        <f>13-MONTH(S329)</f>
        <v>1</v>
      </c>
      <c r="U329" s="8">
        <f>(Q329+(Q329*R329))-(L329+(L329*M329))</f>
        <v>0.034800000000000164</v>
      </c>
      <c r="V329" s="56">
        <v>25404</v>
      </c>
      <c r="W329" s="56"/>
      <c r="X329" s="9" t="s">
        <v>924</v>
      </c>
      <c r="Y329" s="9" t="s">
        <v>924</v>
      </c>
      <c r="Z329" s="9">
        <f>U329*T329*730000*28.5%</f>
        <v>7240.140000000034</v>
      </c>
      <c r="AA329" s="9">
        <f>IF(MONTH(S329)&gt;=5,0,T329-8)</f>
        <v>0</v>
      </c>
      <c r="AB329" s="9">
        <v>650000</v>
      </c>
      <c r="AC329" s="26">
        <f>U329*AA329*AB329</f>
        <v>0</v>
      </c>
      <c r="AD329" s="9">
        <f>IF(AA329=0,T329,T329-AA329)</f>
        <v>1</v>
      </c>
      <c r="AE329" s="9">
        <v>730000</v>
      </c>
      <c r="AF329" s="9">
        <f>AE329*AD329*U329</f>
        <v>25404.00000000012</v>
      </c>
      <c r="AG329" s="26">
        <f>ROUND(AF329+AC329,0)</f>
        <v>25404</v>
      </c>
    </row>
    <row r="330" spans="1:33" ht="19.5" customHeight="1">
      <c r="A330" s="1">
        <f>COUNTIF($H$13:H330,H330)</f>
        <v>16</v>
      </c>
      <c r="B330" s="2" t="s">
        <v>292</v>
      </c>
      <c r="C330" s="3" t="s">
        <v>283</v>
      </c>
      <c r="D330" s="3" t="s">
        <v>788</v>
      </c>
      <c r="E330" s="3" t="s">
        <v>1045</v>
      </c>
      <c r="F330" s="44">
        <f>IF(E330="Nam",DATEVALUE(D330),0)</f>
        <v>0</v>
      </c>
      <c r="G330" s="79">
        <f>IF(E330="Nữ",DATEVALUE(D330),0)</f>
        <v>22538</v>
      </c>
      <c r="H330" s="1">
        <v>30</v>
      </c>
      <c r="I330" s="81" t="s">
        <v>789</v>
      </c>
      <c r="J330" s="1" t="s">
        <v>75</v>
      </c>
      <c r="K330" s="1">
        <v>11</v>
      </c>
      <c r="L330" s="5">
        <v>3.86</v>
      </c>
      <c r="M330" s="6">
        <v>0</v>
      </c>
      <c r="N330" s="7">
        <v>39448</v>
      </c>
      <c r="O330" s="1" t="s">
        <v>75</v>
      </c>
      <c r="P330" s="1">
        <v>12</v>
      </c>
      <c r="Q330" s="5">
        <v>4.06</v>
      </c>
      <c r="R330" s="6">
        <v>0</v>
      </c>
      <c r="S330" s="7">
        <v>40179</v>
      </c>
      <c r="T330" s="1">
        <f>13-MONTH(S330)</f>
        <v>12</v>
      </c>
      <c r="U330" s="8">
        <f>(Q330+(Q330*R330))-(L330+(L330*M330))</f>
        <v>0.19999999999999973</v>
      </c>
      <c r="V330" s="56">
        <v>1688000</v>
      </c>
      <c r="W330" s="56"/>
      <c r="X330" s="9" t="s">
        <v>926</v>
      </c>
      <c r="Y330" s="9" t="s">
        <v>926</v>
      </c>
      <c r="Z330" s="9">
        <f>U330*T330*730000*28.5%</f>
        <v>499319.9999999993</v>
      </c>
      <c r="AA330" s="9">
        <f>IF(MONTH(S330)&gt;=5,0,T330-8)</f>
        <v>4</v>
      </c>
      <c r="AB330" s="9">
        <v>650000</v>
      </c>
      <c r="AC330" s="26">
        <f>U330*AA330*AB330</f>
        <v>519999.9999999993</v>
      </c>
      <c r="AD330" s="9">
        <f>IF(AA330=0,T330,T330-AA330)</f>
        <v>8</v>
      </c>
      <c r="AE330" s="9">
        <v>730000</v>
      </c>
      <c r="AF330" s="9">
        <f>AE330*AD330*U330</f>
        <v>1167999.9999999984</v>
      </c>
      <c r="AG330" s="26">
        <f>ROUND(AF330+AC330,0)</f>
        <v>1688000</v>
      </c>
    </row>
    <row r="331" spans="1:33" ht="19.5" customHeight="1">
      <c r="A331" s="1">
        <f>COUNTIF($H$13:H331,H331)</f>
        <v>17</v>
      </c>
      <c r="B331" s="2" t="s">
        <v>169</v>
      </c>
      <c r="C331" s="23" t="s">
        <v>155</v>
      </c>
      <c r="D331" s="23" t="s">
        <v>793</v>
      </c>
      <c r="E331" s="23" t="s">
        <v>1045</v>
      </c>
      <c r="F331" s="44">
        <f>IF(E331="Nam",DATEVALUE(D331),0)</f>
        <v>0</v>
      </c>
      <c r="G331" s="79">
        <f>IF(E331="Nữ",DATEVALUE(D331),0)</f>
        <v>23065</v>
      </c>
      <c r="H331" s="1">
        <v>30</v>
      </c>
      <c r="I331" s="81" t="s">
        <v>789</v>
      </c>
      <c r="J331" s="1" t="s">
        <v>794</v>
      </c>
      <c r="K331" s="1">
        <v>9</v>
      </c>
      <c r="L331" s="5">
        <v>4.58</v>
      </c>
      <c r="M331" s="6">
        <v>0</v>
      </c>
      <c r="N331" s="7">
        <v>39295</v>
      </c>
      <c r="O331" s="1" t="s">
        <v>794</v>
      </c>
      <c r="P331" s="1">
        <v>10</v>
      </c>
      <c r="Q331" s="5">
        <v>4.89</v>
      </c>
      <c r="R331" s="6">
        <v>0</v>
      </c>
      <c r="S331" s="7">
        <v>40391</v>
      </c>
      <c r="T331" s="1">
        <f>13-MONTH(S331)</f>
        <v>5</v>
      </c>
      <c r="U331" s="8">
        <f>(Q331+(Q331*R331))-(L331+(L331*M331))</f>
        <v>0.3099999999999996</v>
      </c>
      <c r="V331" s="56">
        <v>1131500</v>
      </c>
      <c r="W331" s="56"/>
      <c r="X331" s="9" t="s">
        <v>926</v>
      </c>
      <c r="Y331" s="9" t="s">
        <v>926</v>
      </c>
      <c r="Z331" s="9">
        <f>U331*T331*730000*28.5%</f>
        <v>322477.4999999996</v>
      </c>
      <c r="AA331" s="9">
        <f>IF(MONTH(S331)&gt;=5,0,T331-8)</f>
        <v>0</v>
      </c>
      <c r="AB331" s="9">
        <v>650000</v>
      </c>
      <c r="AC331" s="26">
        <f>U331*AA331*AB331</f>
        <v>0</v>
      </c>
      <c r="AD331" s="9">
        <f>IF(AA331=0,T331,T331-AA331)</f>
        <v>5</v>
      </c>
      <c r="AE331" s="9">
        <v>730000</v>
      </c>
      <c r="AF331" s="9">
        <f>AE331*AD331*U331</f>
        <v>1131499.9999999986</v>
      </c>
      <c r="AG331" s="26">
        <f>ROUND(AF331+AC331,0)</f>
        <v>1131500</v>
      </c>
    </row>
    <row r="332" spans="1:33" ht="19.5" customHeight="1">
      <c r="A332" s="1">
        <f>COUNTIF($H$13:H332,H332)</f>
        <v>18</v>
      </c>
      <c r="B332" s="2" t="s">
        <v>274</v>
      </c>
      <c r="C332" s="3" t="s">
        <v>183</v>
      </c>
      <c r="D332" s="3" t="s">
        <v>795</v>
      </c>
      <c r="E332" s="3" t="s">
        <v>1045</v>
      </c>
      <c r="F332" s="44">
        <f>IF(E332="Nam",DATEVALUE(D332),0)</f>
        <v>0</v>
      </c>
      <c r="G332" s="79">
        <f>IF(E332="Nữ",DATEVALUE(D332),0)</f>
        <v>22158</v>
      </c>
      <c r="H332" s="1">
        <v>30</v>
      </c>
      <c r="I332" s="82" t="s">
        <v>789</v>
      </c>
      <c r="J332" s="1" t="s">
        <v>79</v>
      </c>
      <c r="K332" s="1">
        <v>12</v>
      </c>
      <c r="L332" s="5">
        <v>3.63</v>
      </c>
      <c r="M332" s="6">
        <v>0.05</v>
      </c>
      <c r="N332" s="7">
        <v>40057</v>
      </c>
      <c r="O332" s="1" t="s">
        <v>79</v>
      </c>
      <c r="P332" s="1">
        <v>12</v>
      </c>
      <c r="Q332" s="5">
        <v>3.63</v>
      </c>
      <c r="R332" s="6">
        <v>0.06</v>
      </c>
      <c r="S332" s="7">
        <v>40422</v>
      </c>
      <c r="T332" s="1">
        <f>13-MONTH(S332)</f>
        <v>4</v>
      </c>
      <c r="U332" s="8">
        <f>(Q332+(Q332*R332))-(L332+(L332*M332))</f>
        <v>0.03630000000000022</v>
      </c>
      <c r="V332" s="56">
        <v>105996</v>
      </c>
      <c r="W332" s="56"/>
      <c r="X332" s="9" t="s">
        <v>926</v>
      </c>
      <c r="Y332" s="9" t="s">
        <v>926</v>
      </c>
      <c r="Z332" s="9">
        <f>U332*T332*730000*28.5%</f>
        <v>30208.86000000018</v>
      </c>
      <c r="AA332" s="9">
        <f>IF(MONTH(S332)&gt;=5,0,T332-8)</f>
        <v>0</v>
      </c>
      <c r="AB332" s="9">
        <v>650000</v>
      </c>
      <c r="AC332" s="26">
        <f>U332*AA332*AB332</f>
        <v>0</v>
      </c>
      <c r="AD332" s="9">
        <f>IF(AA332=0,T332,T332-AA332)</f>
        <v>4</v>
      </c>
      <c r="AE332" s="9">
        <v>730000</v>
      </c>
      <c r="AF332" s="9">
        <f>AE332*AD332*U332</f>
        <v>105996.00000000064</v>
      </c>
      <c r="AG332" s="26">
        <f>ROUND(AF332+AC332,0)</f>
        <v>105996</v>
      </c>
    </row>
    <row r="333" spans="1:33" ht="19.5" customHeight="1">
      <c r="A333" s="1">
        <f>COUNTIF($H$13:H333,H333)</f>
        <v>19</v>
      </c>
      <c r="B333" s="2" t="s">
        <v>236</v>
      </c>
      <c r="C333" s="3" t="s">
        <v>237</v>
      </c>
      <c r="D333" s="3" t="s">
        <v>802</v>
      </c>
      <c r="E333" s="3" t="s">
        <v>110</v>
      </c>
      <c r="F333" s="44">
        <f>IF(E333="Nam",DATEVALUE(D333),0)</f>
        <v>22560</v>
      </c>
      <c r="G333" s="79">
        <f>IF(E333="Nữ",DATEVALUE(D333),0)</f>
        <v>0</v>
      </c>
      <c r="H333" s="1">
        <v>30</v>
      </c>
      <c r="I333" s="81" t="s">
        <v>789</v>
      </c>
      <c r="J333" s="1" t="s">
        <v>79</v>
      </c>
      <c r="K333" s="1">
        <v>12</v>
      </c>
      <c r="L333" s="5">
        <v>3.63</v>
      </c>
      <c r="M333" s="6">
        <v>0.08</v>
      </c>
      <c r="N333" s="7">
        <v>40148</v>
      </c>
      <c r="O333" s="1" t="s">
        <v>79</v>
      </c>
      <c r="P333" s="1">
        <v>12</v>
      </c>
      <c r="Q333" s="5">
        <v>3.63</v>
      </c>
      <c r="R333" s="6">
        <v>0.09</v>
      </c>
      <c r="S333" s="7">
        <v>40513</v>
      </c>
      <c r="T333" s="1">
        <f>13-MONTH(S333)</f>
        <v>1</v>
      </c>
      <c r="U333" s="8">
        <f>(Q333+(Q333*R333))-(L333+(L333*M333))</f>
        <v>0.03629999999999978</v>
      </c>
      <c r="V333" s="56">
        <v>26499</v>
      </c>
      <c r="W333" s="56"/>
      <c r="X333" s="9" t="s">
        <v>926</v>
      </c>
      <c r="Y333" s="9" t="s">
        <v>926</v>
      </c>
      <c r="Z333" s="9">
        <f>U333*T333*730000*28.5%</f>
        <v>7552.214999999953</v>
      </c>
      <c r="AA333" s="9">
        <f>IF(MONTH(S333)&gt;=5,0,T333-8)</f>
        <v>0</v>
      </c>
      <c r="AB333" s="9">
        <v>650000</v>
      </c>
      <c r="AC333" s="26">
        <f>U333*AA333*AB333</f>
        <v>0</v>
      </c>
      <c r="AD333" s="9">
        <f>IF(AA333=0,T333,T333-AA333)</f>
        <v>1</v>
      </c>
      <c r="AE333" s="9">
        <v>730000</v>
      </c>
      <c r="AF333" s="9">
        <f>AE333*AD333*U333</f>
        <v>26498.999999999836</v>
      </c>
      <c r="AG333" s="26">
        <f>ROUND(AF333+AC333,0)</f>
        <v>26499</v>
      </c>
    </row>
    <row r="334" spans="1:33" ht="19.5" customHeight="1">
      <c r="A334" s="1">
        <f>COUNTIF($H$13:H334,H334)</f>
        <v>20</v>
      </c>
      <c r="B334" s="2" t="s">
        <v>206</v>
      </c>
      <c r="C334" s="3" t="s">
        <v>144</v>
      </c>
      <c r="D334" s="3" t="s">
        <v>798</v>
      </c>
      <c r="E334" s="3" t="s">
        <v>1045</v>
      </c>
      <c r="F334" s="44">
        <f>IF(E334="Nam",DATEVALUE(D334),0)</f>
        <v>0</v>
      </c>
      <c r="G334" s="79">
        <f>IF(E334="Nữ",DATEVALUE(D334),0)</f>
        <v>21840</v>
      </c>
      <c r="H334" s="1">
        <v>30</v>
      </c>
      <c r="I334" s="81" t="s">
        <v>789</v>
      </c>
      <c r="J334" s="1" t="s">
        <v>79</v>
      </c>
      <c r="K334" s="1">
        <v>12</v>
      </c>
      <c r="L334" s="5">
        <v>3.63</v>
      </c>
      <c r="M334" s="6">
        <v>0.1</v>
      </c>
      <c r="N334" s="7">
        <v>40148</v>
      </c>
      <c r="O334" s="1" t="s">
        <v>79</v>
      </c>
      <c r="P334" s="1">
        <v>12</v>
      </c>
      <c r="Q334" s="5">
        <v>3.63</v>
      </c>
      <c r="R334" s="6">
        <v>0.11</v>
      </c>
      <c r="S334" s="7">
        <v>40513</v>
      </c>
      <c r="T334" s="1">
        <f>13-MONTH(S334)</f>
        <v>1</v>
      </c>
      <c r="U334" s="8">
        <f>(Q334+(Q334*R334))-(L334+(L334*M334))</f>
        <v>0.03630000000000022</v>
      </c>
      <c r="V334" s="56">
        <v>26499</v>
      </c>
      <c r="W334" s="56"/>
      <c r="X334" s="9" t="s">
        <v>926</v>
      </c>
      <c r="Y334" s="9" t="s">
        <v>926</v>
      </c>
      <c r="Z334" s="9">
        <f>U334*T334*730000*28.5%</f>
        <v>7552.215000000045</v>
      </c>
      <c r="AA334" s="9">
        <f>IF(MONTH(S334)&gt;=5,0,T334-8)</f>
        <v>0</v>
      </c>
      <c r="AB334" s="9">
        <v>650000</v>
      </c>
      <c r="AC334" s="26">
        <f>U334*AA334*AB334</f>
        <v>0</v>
      </c>
      <c r="AD334" s="9">
        <f>IF(AA334=0,T334,T334-AA334)</f>
        <v>1</v>
      </c>
      <c r="AE334" s="9">
        <v>730000</v>
      </c>
      <c r="AF334" s="9">
        <f>AE334*AD334*U334</f>
        <v>26499.00000000016</v>
      </c>
      <c r="AG334" s="26">
        <f>ROUND(AF334+AC334,0)</f>
        <v>26499</v>
      </c>
    </row>
    <row r="335" spans="1:33" ht="19.5" customHeight="1">
      <c r="A335" s="1">
        <f>COUNTIF($H$13:H335,H335)</f>
        <v>21</v>
      </c>
      <c r="B335" s="2" t="s">
        <v>202</v>
      </c>
      <c r="C335" s="3" t="s">
        <v>226</v>
      </c>
      <c r="D335" s="3" t="s">
        <v>799</v>
      </c>
      <c r="E335" s="3" t="s">
        <v>110</v>
      </c>
      <c r="F335" s="44">
        <f>IF(E335="Nam",DATEVALUE(D335),0)</f>
        <v>21490</v>
      </c>
      <c r="G335" s="79">
        <f>IF(E335="Nữ",DATEVALUE(D335),0)</f>
        <v>0</v>
      </c>
      <c r="H335" s="1">
        <v>30</v>
      </c>
      <c r="I335" s="81" t="s">
        <v>789</v>
      </c>
      <c r="J335" s="1" t="s">
        <v>79</v>
      </c>
      <c r="K335" s="1">
        <v>12</v>
      </c>
      <c r="L335" s="5">
        <v>3.63</v>
      </c>
      <c r="M335" s="6">
        <v>0.1</v>
      </c>
      <c r="N335" s="7">
        <v>40148</v>
      </c>
      <c r="O335" s="1" t="s">
        <v>79</v>
      </c>
      <c r="P335" s="1">
        <v>12</v>
      </c>
      <c r="Q335" s="5">
        <v>3.63</v>
      </c>
      <c r="R335" s="6">
        <v>0.11</v>
      </c>
      <c r="S335" s="7">
        <v>40513</v>
      </c>
      <c r="T335" s="1">
        <f>13-MONTH(S335)</f>
        <v>1</v>
      </c>
      <c r="U335" s="8">
        <f>(Q335+(Q335*R335))-(L335+(L335*M335))</f>
        <v>0.03630000000000022</v>
      </c>
      <c r="V335" s="56">
        <v>26499</v>
      </c>
      <c r="W335" s="56"/>
      <c r="X335" s="9" t="s">
        <v>926</v>
      </c>
      <c r="Y335" s="9" t="s">
        <v>926</v>
      </c>
      <c r="Z335" s="9">
        <f>U335*T335*730000*28.5%</f>
        <v>7552.215000000045</v>
      </c>
      <c r="AA335" s="9">
        <f>IF(MONTH(S335)&gt;=5,0,T335-8)</f>
        <v>0</v>
      </c>
      <c r="AB335" s="9">
        <v>650000</v>
      </c>
      <c r="AC335" s="26">
        <f>U335*AA335*AB335</f>
        <v>0</v>
      </c>
      <c r="AD335" s="9">
        <f>IF(AA335=0,T335,T335-AA335)</f>
        <v>1</v>
      </c>
      <c r="AE335" s="9">
        <v>730000</v>
      </c>
      <c r="AF335" s="9">
        <f>AE335*AD335*U335</f>
        <v>26499.00000000016</v>
      </c>
      <c r="AG335" s="26">
        <f>ROUND(AF335+AC335,0)</f>
        <v>26499</v>
      </c>
    </row>
    <row r="336" spans="1:33" ht="19.5" customHeight="1">
      <c r="A336" s="1">
        <f>COUNTIF($H$13:H336,H336)</f>
        <v>22</v>
      </c>
      <c r="B336" s="2" t="s">
        <v>166</v>
      </c>
      <c r="C336" s="3" t="s">
        <v>178</v>
      </c>
      <c r="D336" s="3" t="s">
        <v>800</v>
      </c>
      <c r="E336" s="3" t="s">
        <v>1045</v>
      </c>
      <c r="F336" s="44">
        <f>IF(E336="Nam",DATEVALUE(D336),0)</f>
        <v>0</v>
      </c>
      <c r="G336" s="79">
        <f>IF(E336="Nữ",DATEVALUE(D336),0)</f>
        <v>22956</v>
      </c>
      <c r="H336" s="1">
        <v>30</v>
      </c>
      <c r="I336" s="82" t="s">
        <v>789</v>
      </c>
      <c r="J336" s="1" t="s">
        <v>79</v>
      </c>
      <c r="K336" s="1">
        <v>12</v>
      </c>
      <c r="L336" s="5">
        <v>3.63</v>
      </c>
      <c r="M336" s="6">
        <v>0.11</v>
      </c>
      <c r="N336" s="7">
        <v>40148</v>
      </c>
      <c r="O336" s="1" t="s">
        <v>79</v>
      </c>
      <c r="P336" s="1">
        <v>12</v>
      </c>
      <c r="Q336" s="5">
        <v>3.63</v>
      </c>
      <c r="R336" s="6">
        <v>0.12</v>
      </c>
      <c r="S336" s="7">
        <v>40513</v>
      </c>
      <c r="T336" s="1">
        <f>13-MONTH(S336)</f>
        <v>1</v>
      </c>
      <c r="U336" s="8">
        <f>(Q336+(Q336*R336))-(L336+(L336*M336))</f>
        <v>0.03629999999999978</v>
      </c>
      <c r="V336" s="56">
        <v>26499</v>
      </c>
      <c r="W336" s="56"/>
      <c r="X336" s="9" t="s">
        <v>926</v>
      </c>
      <c r="Y336" s="9" t="s">
        <v>926</v>
      </c>
      <c r="Z336" s="9">
        <f>U336*T336*730000*28.5%</f>
        <v>7552.214999999953</v>
      </c>
      <c r="AA336" s="9">
        <f>IF(MONTH(S336)&gt;=5,0,T336-8)</f>
        <v>0</v>
      </c>
      <c r="AB336" s="9">
        <v>650000</v>
      </c>
      <c r="AC336" s="26">
        <f>U336*AA336*AB336</f>
        <v>0</v>
      </c>
      <c r="AD336" s="9">
        <f>IF(AA336=0,T336,T336-AA336)</f>
        <v>1</v>
      </c>
      <c r="AE336" s="9">
        <v>730000</v>
      </c>
      <c r="AF336" s="9">
        <f>AE336*AD336*U336</f>
        <v>26498.999999999836</v>
      </c>
      <c r="AG336" s="26">
        <f>ROUND(AF336+AC336,0)</f>
        <v>26499</v>
      </c>
    </row>
    <row r="337" spans="1:33" ht="19.5" customHeight="1">
      <c r="A337" s="1">
        <f>COUNTIF($H$13:H337,H337)</f>
        <v>23</v>
      </c>
      <c r="B337" s="2" t="s">
        <v>123</v>
      </c>
      <c r="C337" s="3" t="s">
        <v>219</v>
      </c>
      <c r="D337" s="3" t="s">
        <v>801</v>
      </c>
      <c r="E337" s="3" t="s">
        <v>1045</v>
      </c>
      <c r="F337" s="44">
        <f>IF(E337="Nam",DATEVALUE(D337),0)</f>
        <v>0</v>
      </c>
      <c r="G337" s="79">
        <f>IF(E337="Nữ",DATEVALUE(D337),0)</f>
        <v>21821</v>
      </c>
      <c r="H337" s="1">
        <v>30</v>
      </c>
      <c r="I337" s="82" t="s">
        <v>789</v>
      </c>
      <c r="J337" s="1" t="s">
        <v>79</v>
      </c>
      <c r="K337" s="1">
        <v>12</v>
      </c>
      <c r="L337" s="5">
        <v>3.63</v>
      </c>
      <c r="M337" s="6">
        <v>0.11</v>
      </c>
      <c r="N337" s="7">
        <v>40148</v>
      </c>
      <c r="O337" s="1" t="s">
        <v>79</v>
      </c>
      <c r="P337" s="1">
        <v>12</v>
      </c>
      <c r="Q337" s="5">
        <v>3.63</v>
      </c>
      <c r="R337" s="6">
        <v>0.12</v>
      </c>
      <c r="S337" s="7">
        <v>40513</v>
      </c>
      <c r="T337" s="1">
        <f>13-MONTH(S337)</f>
        <v>1</v>
      </c>
      <c r="U337" s="8">
        <f>(Q337+(Q337*R337))-(L337+(L337*M337))</f>
        <v>0.03629999999999978</v>
      </c>
      <c r="V337" s="56">
        <v>26499</v>
      </c>
      <c r="W337" s="56"/>
      <c r="X337" s="9" t="s">
        <v>926</v>
      </c>
      <c r="Y337" s="9" t="s">
        <v>926</v>
      </c>
      <c r="Z337" s="9">
        <f>U337*T337*730000*28.5%</f>
        <v>7552.214999999953</v>
      </c>
      <c r="AA337" s="9">
        <f>IF(MONTH(S337)&gt;=5,0,T337-8)</f>
        <v>0</v>
      </c>
      <c r="AB337" s="9">
        <v>650000</v>
      </c>
      <c r="AC337" s="26">
        <f>U337*AA337*AB337</f>
        <v>0</v>
      </c>
      <c r="AD337" s="9">
        <f>IF(AA337=0,T337,T337-AA337)</f>
        <v>1</v>
      </c>
      <c r="AE337" s="9">
        <v>730000</v>
      </c>
      <c r="AF337" s="9">
        <f>AE337*AD337*U337</f>
        <v>26498.999999999836</v>
      </c>
      <c r="AG337" s="26">
        <f>ROUND(AF337+AC337,0)</f>
        <v>26499</v>
      </c>
    </row>
    <row r="338" spans="1:33" ht="19.5" customHeight="1">
      <c r="A338" s="1">
        <f>COUNTIF($H$13:H338,H338)</f>
        <v>24</v>
      </c>
      <c r="B338" s="2" t="s">
        <v>212</v>
      </c>
      <c r="C338" s="3" t="s">
        <v>213</v>
      </c>
      <c r="D338" s="3" t="s">
        <v>797</v>
      </c>
      <c r="E338" s="3" t="s">
        <v>1045</v>
      </c>
      <c r="F338" s="44">
        <f>IF(E338="Nam",DATEVALUE(D338),0)</f>
        <v>0</v>
      </c>
      <c r="G338" s="79">
        <f>IF(E338="Nữ",DATEVALUE(D338),0)</f>
        <v>20745</v>
      </c>
      <c r="H338" s="1">
        <v>30</v>
      </c>
      <c r="I338" s="81" t="s">
        <v>789</v>
      </c>
      <c r="J338" s="1" t="s">
        <v>79</v>
      </c>
      <c r="K338" s="1">
        <v>12</v>
      </c>
      <c r="L338" s="5">
        <v>3.63</v>
      </c>
      <c r="M338" s="6">
        <v>0.12</v>
      </c>
      <c r="N338" s="7">
        <v>40148</v>
      </c>
      <c r="O338" s="1" t="s">
        <v>79</v>
      </c>
      <c r="P338" s="1">
        <v>12</v>
      </c>
      <c r="Q338" s="5">
        <v>3.63</v>
      </c>
      <c r="R338" s="6">
        <v>0.13</v>
      </c>
      <c r="S338" s="7">
        <v>40513</v>
      </c>
      <c r="T338" s="1">
        <f>13-MONTH(S338)</f>
        <v>1</v>
      </c>
      <c r="U338" s="8">
        <f>(Q338+(Q338*R338))-(L338+(L338*M338))</f>
        <v>0.03629999999999978</v>
      </c>
      <c r="V338" s="56">
        <v>26499</v>
      </c>
      <c r="W338" s="56"/>
      <c r="X338" s="9" t="s">
        <v>926</v>
      </c>
      <c r="Y338" s="9" t="s">
        <v>926</v>
      </c>
      <c r="Z338" s="9">
        <f>U338*T338*730000*28.5%</f>
        <v>7552.214999999953</v>
      </c>
      <c r="AA338" s="9">
        <f>IF(MONTH(S338)&gt;=5,0,T338-8)</f>
        <v>0</v>
      </c>
      <c r="AB338" s="9">
        <v>650000</v>
      </c>
      <c r="AC338" s="26">
        <f>U338*AA338*AB338</f>
        <v>0</v>
      </c>
      <c r="AD338" s="9">
        <f>IF(AA338=0,T338,T338-AA338)</f>
        <v>1</v>
      </c>
      <c r="AE338" s="9">
        <v>730000</v>
      </c>
      <c r="AF338" s="9">
        <f>AE338*AD338*U338</f>
        <v>26498.999999999836</v>
      </c>
      <c r="AG338" s="26">
        <f>ROUND(AF338+AC338,0)</f>
        <v>26499</v>
      </c>
    </row>
    <row r="339" spans="1:33" ht="19.5" customHeight="1">
      <c r="A339" s="1">
        <f>COUNTIF($H$13:H339,H339)</f>
        <v>25</v>
      </c>
      <c r="B339" s="2" t="s">
        <v>267</v>
      </c>
      <c r="C339" s="23" t="s">
        <v>122</v>
      </c>
      <c r="D339" s="23" t="s">
        <v>796</v>
      </c>
      <c r="E339" s="23" t="s">
        <v>1045</v>
      </c>
      <c r="F339" s="44">
        <f>IF(E339="Nam",DATEVALUE(D339),0)</f>
        <v>0</v>
      </c>
      <c r="G339" s="79">
        <f>IF(E339="Nữ",DATEVALUE(D339),0)</f>
        <v>23225</v>
      </c>
      <c r="H339" s="1">
        <v>30</v>
      </c>
      <c r="I339" s="81" t="s">
        <v>789</v>
      </c>
      <c r="J339" s="1" t="s">
        <v>107</v>
      </c>
      <c r="K339" s="1">
        <v>12</v>
      </c>
      <c r="L339" s="5">
        <v>4.06</v>
      </c>
      <c r="M339" s="6">
        <v>0.06</v>
      </c>
      <c r="N339" s="7">
        <v>40118</v>
      </c>
      <c r="O339" s="1" t="s">
        <v>107</v>
      </c>
      <c r="P339" s="1">
        <v>12</v>
      </c>
      <c r="Q339" s="5">
        <v>4.06</v>
      </c>
      <c r="R339" s="6">
        <v>0.07</v>
      </c>
      <c r="S339" s="7">
        <v>40483</v>
      </c>
      <c r="T339" s="1">
        <f>13-MONTH(S339)</f>
        <v>2</v>
      </c>
      <c r="U339" s="8">
        <f>(Q339+(Q339*R339))-(L339+(L339*M339))</f>
        <v>0.040600000000000414</v>
      </c>
      <c r="V339" s="56">
        <v>59276</v>
      </c>
      <c r="W339" s="56"/>
      <c r="X339" s="9" t="s">
        <v>926</v>
      </c>
      <c r="Y339" s="9" t="s">
        <v>926</v>
      </c>
      <c r="Z339" s="9">
        <f>U339*T339*730000*28.5%</f>
        <v>16893.66000000017</v>
      </c>
      <c r="AA339" s="9">
        <f>IF(MONTH(S339)&gt;=5,0,T339-8)</f>
        <v>0</v>
      </c>
      <c r="AB339" s="9">
        <v>650000</v>
      </c>
      <c r="AC339" s="26">
        <f>U339*AA339*AB339</f>
        <v>0</v>
      </c>
      <c r="AD339" s="9">
        <f>IF(AA339=0,T339,T339-AA339)</f>
        <v>2</v>
      </c>
      <c r="AE339" s="9">
        <v>730000</v>
      </c>
      <c r="AF339" s="9">
        <f>AE339*AD339*U339</f>
        <v>59276.000000000604</v>
      </c>
      <c r="AG339" s="26">
        <f>ROUND(AF339+AC339,0)</f>
        <v>59276</v>
      </c>
    </row>
    <row r="340" spans="1:33" ht="19.5" customHeight="1">
      <c r="A340" s="1">
        <f>COUNTIF($H$13:H340,H340)</f>
        <v>26</v>
      </c>
      <c r="B340" s="2" t="s">
        <v>790</v>
      </c>
      <c r="C340" s="3" t="s">
        <v>791</v>
      </c>
      <c r="D340" s="3" t="s">
        <v>792</v>
      </c>
      <c r="E340" s="3" t="s">
        <v>1045</v>
      </c>
      <c r="F340" s="44">
        <f>IF(E340="Nam",DATEVALUE(D340),0)</f>
        <v>0</v>
      </c>
      <c r="G340" s="79">
        <f>IF(E340="Nữ",DATEVALUE(D340),0)</f>
        <v>22365</v>
      </c>
      <c r="H340" s="1">
        <v>30</v>
      </c>
      <c r="I340" s="81" t="s">
        <v>789</v>
      </c>
      <c r="J340" s="1" t="s">
        <v>107</v>
      </c>
      <c r="K340" s="1">
        <v>12</v>
      </c>
      <c r="L340" s="5">
        <v>4.06</v>
      </c>
      <c r="M340" s="6">
        <v>0.08</v>
      </c>
      <c r="N340" s="7">
        <v>39814</v>
      </c>
      <c r="O340" s="1" t="s">
        <v>107</v>
      </c>
      <c r="P340" s="1">
        <v>12</v>
      </c>
      <c r="Q340" s="5">
        <v>4.06</v>
      </c>
      <c r="R340" s="6">
        <v>0.09</v>
      </c>
      <c r="S340" s="7">
        <v>40179</v>
      </c>
      <c r="T340" s="1">
        <f>13-MONTH(S340)</f>
        <v>12</v>
      </c>
      <c r="U340" s="8">
        <f>(Q340+(Q340*R340))-(L340+(L340*M340))</f>
        <v>0.040600000000000414</v>
      </c>
      <c r="V340" s="56">
        <v>342664</v>
      </c>
      <c r="W340" s="56"/>
      <c r="X340" s="9" t="s">
        <v>926</v>
      </c>
      <c r="Y340" s="9" t="s">
        <v>926</v>
      </c>
      <c r="Z340" s="9">
        <f>U340*T340*730000*28.5%</f>
        <v>101361.96000000103</v>
      </c>
      <c r="AA340" s="9">
        <f>IF(MONTH(S340)&gt;=5,0,T340-8)</f>
        <v>4</v>
      </c>
      <c r="AB340" s="9">
        <v>650000</v>
      </c>
      <c r="AC340" s="26">
        <f>U340*AA340*AB340</f>
        <v>105560.00000000108</v>
      </c>
      <c r="AD340" s="9">
        <f>IF(AA340=0,T340,T340-AA340)</f>
        <v>8</v>
      </c>
      <c r="AE340" s="9">
        <v>730000</v>
      </c>
      <c r="AF340" s="9">
        <f>AE340*AD340*U340</f>
        <v>237104.00000000242</v>
      </c>
      <c r="AG340" s="26">
        <f>ROUND(AF340+AC340,0)</f>
        <v>342664</v>
      </c>
    </row>
    <row r="341" spans="1:33" ht="19.5" customHeight="1">
      <c r="A341" s="1">
        <f>COUNTIF($H$13:H341,H341)</f>
        <v>27</v>
      </c>
      <c r="B341" s="2" t="s">
        <v>129</v>
      </c>
      <c r="C341" s="23" t="s">
        <v>100</v>
      </c>
      <c r="D341" s="23" t="s">
        <v>806</v>
      </c>
      <c r="E341" s="23" t="s">
        <v>110</v>
      </c>
      <c r="F341" s="44">
        <f>IF(E341="Nam",DATEVALUE(D341),0)</f>
        <v>23132</v>
      </c>
      <c r="G341" s="79">
        <f>IF(E341="Nữ",DATEVALUE(D341),0)</f>
        <v>0</v>
      </c>
      <c r="H341" s="1">
        <v>30</v>
      </c>
      <c r="I341" s="81" t="s">
        <v>803</v>
      </c>
      <c r="J341" s="1" t="s">
        <v>79</v>
      </c>
      <c r="K341" s="1">
        <v>12</v>
      </c>
      <c r="L341" s="5">
        <v>3.63</v>
      </c>
      <c r="M341" s="6">
        <v>0.07</v>
      </c>
      <c r="N341" s="7">
        <v>40148</v>
      </c>
      <c r="O341" s="1" t="s">
        <v>79</v>
      </c>
      <c r="P341" s="1">
        <v>12</v>
      </c>
      <c r="Q341" s="5">
        <v>3.63</v>
      </c>
      <c r="R341" s="6">
        <v>0.08</v>
      </c>
      <c r="S341" s="7">
        <v>40513</v>
      </c>
      <c r="T341" s="1">
        <f>13-MONTH(S341)</f>
        <v>1</v>
      </c>
      <c r="U341" s="8">
        <f>(Q341+(Q341*R341))-(L341+(L341*M341))</f>
        <v>0.03629999999999978</v>
      </c>
      <c r="V341" s="56">
        <v>26499</v>
      </c>
      <c r="W341" s="56"/>
      <c r="X341" s="9" t="s">
        <v>984</v>
      </c>
      <c r="Y341" s="9" t="s">
        <v>984</v>
      </c>
      <c r="Z341" s="9">
        <f>U341*T341*730000*28.5%</f>
        <v>7552.214999999953</v>
      </c>
      <c r="AA341" s="9">
        <f>IF(MONTH(S341)&gt;=5,0,T341-8)</f>
        <v>0</v>
      </c>
      <c r="AB341" s="9">
        <v>650000</v>
      </c>
      <c r="AC341" s="26">
        <f>U341*AA341*AB341</f>
        <v>0</v>
      </c>
      <c r="AD341" s="9">
        <f>IF(AA341=0,T341,T341-AA341)</f>
        <v>1</v>
      </c>
      <c r="AE341" s="9">
        <v>730000</v>
      </c>
      <c r="AF341" s="9">
        <f>AE341*AD341*U341</f>
        <v>26498.999999999836</v>
      </c>
      <c r="AG341" s="26">
        <f>ROUND(AF341+AC341,0)</f>
        <v>26499</v>
      </c>
    </row>
    <row r="342" spans="1:33" ht="19.5" customHeight="1">
      <c r="A342" s="1">
        <f>COUNTIF($H$13:H342,H342)</f>
        <v>28</v>
      </c>
      <c r="B342" s="2" t="s">
        <v>240</v>
      </c>
      <c r="C342" s="3" t="s">
        <v>241</v>
      </c>
      <c r="D342" s="3" t="s">
        <v>805</v>
      </c>
      <c r="E342" s="3" t="s">
        <v>110</v>
      </c>
      <c r="F342" s="44">
        <f>IF(E342="Nam",DATEVALUE(D342),0)</f>
        <v>22695</v>
      </c>
      <c r="G342" s="79">
        <f>IF(E342="Nữ",DATEVALUE(D342),0)</f>
        <v>0</v>
      </c>
      <c r="H342" s="1">
        <v>30</v>
      </c>
      <c r="I342" s="81" t="s">
        <v>803</v>
      </c>
      <c r="J342" s="1" t="s">
        <v>79</v>
      </c>
      <c r="K342" s="1">
        <v>12</v>
      </c>
      <c r="L342" s="5">
        <v>3.63</v>
      </c>
      <c r="M342" s="6">
        <v>0.08</v>
      </c>
      <c r="N342" s="7">
        <v>40148</v>
      </c>
      <c r="O342" s="1" t="s">
        <v>79</v>
      </c>
      <c r="P342" s="1">
        <v>12</v>
      </c>
      <c r="Q342" s="5">
        <v>3.63</v>
      </c>
      <c r="R342" s="6">
        <v>0.09</v>
      </c>
      <c r="S342" s="7">
        <v>40513</v>
      </c>
      <c r="T342" s="1">
        <f>13-MONTH(S342)</f>
        <v>1</v>
      </c>
      <c r="U342" s="8">
        <f>(Q342+(Q342*R342))-(L342+(L342*M342))</f>
        <v>0.03629999999999978</v>
      </c>
      <c r="V342" s="56">
        <v>26499</v>
      </c>
      <c r="W342" s="56"/>
      <c r="X342" s="9" t="s">
        <v>984</v>
      </c>
      <c r="Y342" s="9" t="s">
        <v>984</v>
      </c>
      <c r="Z342" s="9">
        <f>U342*T342*730000*28.5%</f>
        <v>7552.214999999953</v>
      </c>
      <c r="AA342" s="9">
        <f>IF(MONTH(S342)&gt;=5,0,T342-8)</f>
        <v>0</v>
      </c>
      <c r="AB342" s="9">
        <v>650000</v>
      </c>
      <c r="AC342" s="26">
        <f>U342*AA342*AB342</f>
        <v>0</v>
      </c>
      <c r="AD342" s="9">
        <f>IF(AA342=0,T342,T342-AA342)</f>
        <v>1</v>
      </c>
      <c r="AE342" s="9">
        <v>730000</v>
      </c>
      <c r="AF342" s="9">
        <f>AE342*AD342*U342</f>
        <v>26498.999999999836</v>
      </c>
      <c r="AG342" s="26">
        <f>ROUND(AF342+AC342,0)</f>
        <v>26499</v>
      </c>
    </row>
    <row r="343" spans="1:33" ht="19.5" customHeight="1">
      <c r="A343" s="1">
        <f>COUNTIF($H$13:H343,H343)</f>
        <v>29</v>
      </c>
      <c r="B343" s="2" t="s">
        <v>229</v>
      </c>
      <c r="C343" s="23" t="s">
        <v>103</v>
      </c>
      <c r="D343" s="23" t="s">
        <v>804</v>
      </c>
      <c r="E343" s="23" t="s">
        <v>1045</v>
      </c>
      <c r="F343" s="44">
        <f>IF(E343="Nam",DATEVALUE(D343),0)</f>
        <v>0</v>
      </c>
      <c r="G343" s="79">
        <f>IF(E343="Nữ",DATEVALUE(D343),0)</f>
        <v>22209</v>
      </c>
      <c r="H343" s="1">
        <v>30</v>
      </c>
      <c r="I343" s="81" t="s">
        <v>803</v>
      </c>
      <c r="J343" s="1" t="s">
        <v>79</v>
      </c>
      <c r="K343" s="1">
        <v>12</v>
      </c>
      <c r="L343" s="5">
        <v>3.63</v>
      </c>
      <c r="M343" s="6">
        <v>0.11</v>
      </c>
      <c r="N343" s="7">
        <v>40148</v>
      </c>
      <c r="O343" s="1" t="s">
        <v>79</v>
      </c>
      <c r="P343" s="1">
        <v>12</v>
      </c>
      <c r="Q343" s="5">
        <v>3.63</v>
      </c>
      <c r="R343" s="6">
        <v>0.12</v>
      </c>
      <c r="S343" s="7">
        <v>40513</v>
      </c>
      <c r="T343" s="1">
        <f>13-MONTH(S343)</f>
        <v>1</v>
      </c>
      <c r="U343" s="8">
        <f>(Q343+(Q343*R343))-(L343+(L343*M343))</f>
        <v>0.03629999999999978</v>
      </c>
      <c r="V343" s="56">
        <v>26499</v>
      </c>
      <c r="W343" s="56"/>
      <c r="X343" s="9" t="s">
        <v>984</v>
      </c>
      <c r="Y343" s="9" t="s">
        <v>984</v>
      </c>
      <c r="Z343" s="9">
        <f>U343*T343*730000*28.5%</f>
        <v>7552.214999999953</v>
      </c>
      <c r="AA343" s="9">
        <f>IF(MONTH(S343)&gt;=5,0,T343-8)</f>
        <v>0</v>
      </c>
      <c r="AB343" s="9">
        <v>650000</v>
      </c>
      <c r="AC343" s="26">
        <f>U343*AA343*AB343</f>
        <v>0</v>
      </c>
      <c r="AD343" s="9">
        <f>IF(AA343=0,T343,T343-AA343)</f>
        <v>1</v>
      </c>
      <c r="AE343" s="9">
        <v>730000</v>
      </c>
      <c r="AF343" s="9">
        <f>AE343*AD343*U343</f>
        <v>26498.999999999836</v>
      </c>
      <c r="AG343" s="26">
        <f>ROUND(AF343+AC343,0)</f>
        <v>26499</v>
      </c>
    </row>
    <row r="344" spans="1:33" ht="19.5" customHeight="1">
      <c r="A344" s="1">
        <f>COUNTIF($H$13:H344,H344)</f>
        <v>30</v>
      </c>
      <c r="B344" s="2" t="s">
        <v>214</v>
      </c>
      <c r="C344" s="23" t="s">
        <v>215</v>
      </c>
      <c r="D344" s="23" t="s">
        <v>417</v>
      </c>
      <c r="E344" s="23" t="s">
        <v>110</v>
      </c>
      <c r="F344" s="44">
        <f>IF(E344="Nam",DATEVALUE(D344),0)</f>
        <v>21570</v>
      </c>
      <c r="G344" s="79">
        <f>IF(E344="Nữ",DATEVALUE(D344),0)</f>
        <v>0</v>
      </c>
      <c r="H344" s="1">
        <v>30</v>
      </c>
      <c r="I344" s="81" t="s">
        <v>803</v>
      </c>
      <c r="J344" s="1" t="s">
        <v>79</v>
      </c>
      <c r="K344" s="1">
        <v>12</v>
      </c>
      <c r="L344" s="5">
        <v>3.63</v>
      </c>
      <c r="M344" s="6">
        <v>0.12</v>
      </c>
      <c r="N344" s="7">
        <v>40148</v>
      </c>
      <c r="O344" s="1" t="s">
        <v>79</v>
      </c>
      <c r="P344" s="1">
        <v>12</v>
      </c>
      <c r="Q344" s="5">
        <v>3.63</v>
      </c>
      <c r="R344" s="6">
        <v>0.13</v>
      </c>
      <c r="S344" s="7">
        <v>40513</v>
      </c>
      <c r="T344" s="1">
        <f>13-MONTH(S344)</f>
        <v>1</v>
      </c>
      <c r="U344" s="8">
        <f>(Q344+(Q344*R344))-(L344+(L344*M344))</f>
        <v>0.03629999999999978</v>
      </c>
      <c r="V344" s="56">
        <v>26499</v>
      </c>
      <c r="W344" s="56"/>
      <c r="X344" s="9" t="s">
        <v>984</v>
      </c>
      <c r="Y344" s="9" t="s">
        <v>984</v>
      </c>
      <c r="Z344" s="9">
        <f>U344*T344*730000*28.5%</f>
        <v>7552.214999999953</v>
      </c>
      <c r="AA344" s="9">
        <f>IF(MONTH(S344)&gt;=5,0,T344-8)</f>
        <v>0</v>
      </c>
      <c r="AB344" s="9">
        <v>650000</v>
      </c>
      <c r="AC344" s="26">
        <f>U344*AA344*AB344</f>
        <v>0</v>
      </c>
      <c r="AD344" s="9">
        <f>IF(AA344=0,T344,T344-AA344)</f>
        <v>1</v>
      </c>
      <c r="AE344" s="9">
        <v>730000</v>
      </c>
      <c r="AF344" s="9">
        <f>AE344*AD344*U344</f>
        <v>26498.999999999836</v>
      </c>
      <c r="AG344" s="26">
        <f>ROUND(AF344+AC344,0)</f>
        <v>26499</v>
      </c>
    </row>
    <row r="345" spans="1:33" ht="19.5" customHeight="1">
      <c r="A345" s="1">
        <f>COUNTIF($H$13:H345,H345)</f>
        <v>1</v>
      </c>
      <c r="B345" s="2" t="s">
        <v>807</v>
      </c>
      <c r="C345" s="3" t="s">
        <v>157</v>
      </c>
      <c r="D345" s="3" t="s">
        <v>808</v>
      </c>
      <c r="E345" s="3" t="s">
        <v>110</v>
      </c>
      <c r="F345" s="44">
        <f>IF(E345="Nam",DATEVALUE(D345),0)</f>
        <v>25630</v>
      </c>
      <c r="G345" s="79">
        <f>IF(E345="Nữ",DATEVALUE(D345),0)</f>
        <v>0</v>
      </c>
      <c r="H345" s="1">
        <v>34</v>
      </c>
      <c r="I345" s="81" t="s">
        <v>47</v>
      </c>
      <c r="J345" s="1" t="s">
        <v>77</v>
      </c>
      <c r="K345" s="1">
        <v>5</v>
      </c>
      <c r="L345" s="5">
        <v>3.66</v>
      </c>
      <c r="M345" s="6">
        <v>0</v>
      </c>
      <c r="N345" s="7">
        <v>39203</v>
      </c>
      <c r="O345" s="1" t="s">
        <v>77</v>
      </c>
      <c r="P345" s="1">
        <v>6</v>
      </c>
      <c r="Q345" s="5">
        <v>3.99</v>
      </c>
      <c r="R345" s="6">
        <v>0</v>
      </c>
      <c r="S345" s="7">
        <v>40299</v>
      </c>
      <c r="T345" s="1">
        <f>13-MONTH(S345)</f>
        <v>8</v>
      </c>
      <c r="U345" s="8">
        <f>(Q345+(Q345*R345))-(L345+(L345*M345))</f>
        <v>0.33000000000000007</v>
      </c>
      <c r="V345" s="56">
        <v>1927200</v>
      </c>
      <c r="W345" s="56"/>
      <c r="X345" s="9" t="s">
        <v>1009</v>
      </c>
      <c r="Y345" s="9" t="s">
        <v>1009</v>
      </c>
      <c r="Z345" s="9">
        <f>U345*T345*730000*28.5%</f>
        <v>549252.0000000001</v>
      </c>
      <c r="AA345" s="9">
        <f>IF(MONTH(S345)&gt;=5,0,T345-8)</f>
        <v>0</v>
      </c>
      <c r="AB345" s="9">
        <v>650000</v>
      </c>
      <c r="AC345" s="26">
        <f>U345*AA345*AB345</f>
        <v>0</v>
      </c>
      <c r="AD345" s="9">
        <f>IF(AA345=0,T345,T345-AA345)</f>
        <v>8</v>
      </c>
      <c r="AE345" s="9">
        <v>730000</v>
      </c>
      <c r="AF345" s="9">
        <f>AE345*AD345*U345</f>
        <v>1927200.0000000005</v>
      </c>
      <c r="AG345" s="26">
        <f>ROUND(AF345+AC345,0)</f>
        <v>1927200</v>
      </c>
    </row>
    <row r="346" spans="1:33" ht="19.5" customHeight="1">
      <c r="A346" s="1">
        <f>COUNTIF($H$13:H346,H346)</f>
        <v>1</v>
      </c>
      <c r="B346" s="2" t="s">
        <v>809</v>
      </c>
      <c r="C346" s="3" t="s">
        <v>127</v>
      </c>
      <c r="D346" s="3" t="s">
        <v>810</v>
      </c>
      <c r="E346" s="3" t="s">
        <v>110</v>
      </c>
      <c r="F346" s="44">
        <f>IF(E346="Nam",DATEVALUE(D346),0)</f>
        <v>19423</v>
      </c>
      <c r="G346" s="79">
        <f>IF(E346="Nữ",DATEVALUE(D346),0)</f>
        <v>0</v>
      </c>
      <c r="H346" s="1">
        <v>35</v>
      </c>
      <c r="I346" s="81" t="s">
        <v>48</v>
      </c>
      <c r="J346" s="1" t="s">
        <v>85</v>
      </c>
      <c r="K346" s="1">
        <v>6</v>
      </c>
      <c r="L346" s="5">
        <v>6.1</v>
      </c>
      <c r="M346" s="6">
        <v>0</v>
      </c>
      <c r="N346" s="7">
        <v>39417</v>
      </c>
      <c r="O346" s="1" t="s">
        <v>85</v>
      </c>
      <c r="P346" s="1">
        <v>7</v>
      </c>
      <c r="Q346" s="5">
        <v>6.44</v>
      </c>
      <c r="R346" s="6">
        <v>0</v>
      </c>
      <c r="S346" s="7">
        <v>40513</v>
      </c>
      <c r="T346" s="1">
        <f>13-MONTH(S346)</f>
        <v>1</v>
      </c>
      <c r="U346" s="8">
        <f>(Q346+(Q346*R346))-(L346+(L346*M346))</f>
        <v>0.34000000000000075</v>
      </c>
      <c r="V346" s="56">
        <v>248200</v>
      </c>
      <c r="W346" s="56"/>
      <c r="X346" s="9" t="s">
        <v>1002</v>
      </c>
      <c r="Y346" s="9" t="s">
        <v>1002</v>
      </c>
      <c r="Z346" s="9">
        <f>U346*T346*730000*28.5%</f>
        <v>70737.00000000015</v>
      </c>
      <c r="AA346" s="9">
        <f>IF(MONTH(S346)&gt;=5,0,T346-8)</f>
        <v>0</v>
      </c>
      <c r="AB346" s="9">
        <v>650000</v>
      </c>
      <c r="AC346" s="26">
        <f>U346*AA346*AB346</f>
        <v>0</v>
      </c>
      <c r="AD346" s="9">
        <f>IF(AA346=0,T346,T346-AA346)</f>
        <v>1</v>
      </c>
      <c r="AE346" s="9">
        <v>730000</v>
      </c>
      <c r="AF346" s="9">
        <f>AE346*AD346*U346</f>
        <v>248200.00000000055</v>
      </c>
      <c r="AG346" s="26">
        <f>ROUND(AF346+AC346,0)</f>
        <v>248200</v>
      </c>
    </row>
    <row r="347" spans="1:33" ht="19.5" customHeight="1">
      <c r="A347" s="1">
        <f>COUNTIF($H$13:H347,H347)</f>
        <v>1</v>
      </c>
      <c r="B347" s="2" t="s">
        <v>257</v>
      </c>
      <c r="C347" s="3" t="s">
        <v>172</v>
      </c>
      <c r="D347" s="3" t="s">
        <v>812</v>
      </c>
      <c r="E347" s="3" t="s">
        <v>1045</v>
      </c>
      <c r="F347" s="44">
        <f>IF(E347="Nam",DATEVALUE(D347),0)</f>
        <v>0</v>
      </c>
      <c r="G347" s="79">
        <f>IF(E347="Nữ",DATEVALUE(D347),0)</f>
        <v>20743</v>
      </c>
      <c r="H347" s="1">
        <v>36</v>
      </c>
      <c r="I347" s="81" t="s">
        <v>0</v>
      </c>
      <c r="J347" s="1" t="s">
        <v>106</v>
      </c>
      <c r="K347" s="1">
        <v>12</v>
      </c>
      <c r="L347" s="5">
        <v>4.06</v>
      </c>
      <c r="M347" s="6">
        <v>0.07</v>
      </c>
      <c r="N347" s="7">
        <v>40148</v>
      </c>
      <c r="O347" s="1" t="s">
        <v>106</v>
      </c>
      <c r="P347" s="1">
        <v>12</v>
      </c>
      <c r="Q347" s="5">
        <v>4.06</v>
      </c>
      <c r="R347" s="6">
        <v>0.08</v>
      </c>
      <c r="S347" s="7">
        <v>40513</v>
      </c>
      <c r="T347" s="1">
        <f>13-MONTH(S347)</f>
        <v>1</v>
      </c>
      <c r="U347" s="8">
        <f>(Q347+(Q347*R347))-(L347+(L347*M347))</f>
        <v>0.040599999999999525</v>
      </c>
      <c r="V347" s="56">
        <v>29638</v>
      </c>
      <c r="W347" s="56"/>
      <c r="X347" s="9" t="s">
        <v>993</v>
      </c>
      <c r="Y347" s="9" t="s">
        <v>993</v>
      </c>
      <c r="Z347" s="9">
        <f>U347*T347*730000*28.5%</f>
        <v>8446.8299999999</v>
      </c>
      <c r="AA347" s="9">
        <f>IF(MONTH(S347)&gt;=5,0,T347-8)</f>
        <v>0</v>
      </c>
      <c r="AB347" s="9">
        <v>650000</v>
      </c>
      <c r="AC347" s="26">
        <f>U347*AA347*AB347</f>
        <v>0</v>
      </c>
      <c r="AD347" s="9">
        <f>IF(AA347=0,T347,T347-AA347)</f>
        <v>1</v>
      </c>
      <c r="AE347" s="9">
        <v>730000</v>
      </c>
      <c r="AF347" s="9">
        <f>AE347*AD347*U347</f>
        <v>29637.999999999654</v>
      </c>
      <c r="AG347" s="26">
        <f>ROUND(AF347+AC347,0)</f>
        <v>29638</v>
      </c>
    </row>
    <row r="348" spans="1:33" ht="19.5" customHeight="1">
      <c r="A348" s="1">
        <f>COUNTIF($H$13:H348,H348)</f>
        <v>1</v>
      </c>
      <c r="B348" s="2" t="s">
        <v>368</v>
      </c>
      <c r="C348" s="3" t="s">
        <v>102</v>
      </c>
      <c r="D348" s="3" t="s">
        <v>816</v>
      </c>
      <c r="E348" s="3" t="s">
        <v>1045</v>
      </c>
      <c r="F348" s="44">
        <f>IF(E348="Nam",DATEVALUE(D348),0)</f>
        <v>0</v>
      </c>
      <c r="G348" s="79">
        <f>IF(E348="Nữ",DATEVALUE(D348),0)</f>
        <v>28823</v>
      </c>
      <c r="H348" s="1">
        <v>39</v>
      </c>
      <c r="I348" s="81" t="s">
        <v>815</v>
      </c>
      <c r="J348" s="1" t="s">
        <v>117</v>
      </c>
      <c r="K348" s="1">
        <v>1</v>
      </c>
      <c r="L348" s="5">
        <v>1.86</v>
      </c>
      <c r="M348" s="6">
        <v>0</v>
      </c>
      <c r="N348" s="7">
        <v>39783</v>
      </c>
      <c r="O348" s="1" t="s">
        <v>117</v>
      </c>
      <c r="P348" s="1">
        <v>2</v>
      </c>
      <c r="Q348" s="5">
        <v>2.06</v>
      </c>
      <c r="R348" s="6">
        <v>0</v>
      </c>
      <c r="S348" s="7">
        <v>40513</v>
      </c>
      <c r="T348" s="1">
        <f>13-MONTH(S348)</f>
        <v>1</v>
      </c>
      <c r="U348" s="8">
        <f>(Q348+(Q348*R348))-(L348+(L348*M348))</f>
        <v>0.19999999999999996</v>
      </c>
      <c r="V348" s="56">
        <v>146000</v>
      </c>
      <c r="W348" s="56"/>
      <c r="X348" s="9" t="s">
        <v>1014</v>
      </c>
      <c r="Y348" s="9" t="s">
        <v>1015</v>
      </c>
      <c r="Z348" s="9">
        <f>U348*T348*730000*28.5%</f>
        <v>41609.999999999985</v>
      </c>
      <c r="AA348" s="9">
        <f>IF(MONTH(S348)&gt;=5,0,T348-8)</f>
        <v>0</v>
      </c>
      <c r="AB348" s="9">
        <v>650000</v>
      </c>
      <c r="AC348" s="26">
        <f>U348*AA348*AB348</f>
        <v>0</v>
      </c>
      <c r="AD348" s="9">
        <f>IF(AA348=0,T348,T348-AA348)</f>
        <v>1</v>
      </c>
      <c r="AE348" s="9">
        <v>730000</v>
      </c>
      <c r="AF348" s="9">
        <f>AE348*AD348*U348</f>
        <v>145999.99999999997</v>
      </c>
      <c r="AG348" s="26">
        <f>ROUND(AF348+AC348,0)</f>
        <v>146000</v>
      </c>
    </row>
    <row r="349" spans="1:33" ht="19.5" customHeight="1">
      <c r="A349" s="1">
        <f>COUNTIF($H$13:H349,H349)</f>
        <v>2</v>
      </c>
      <c r="B349" s="2" t="s">
        <v>813</v>
      </c>
      <c r="C349" s="23" t="s">
        <v>73</v>
      </c>
      <c r="D349" s="23" t="s">
        <v>814</v>
      </c>
      <c r="E349" s="23" t="s">
        <v>1045</v>
      </c>
      <c r="F349" s="44">
        <f>IF(E349="Nam",DATEVALUE(D349),0)</f>
        <v>0</v>
      </c>
      <c r="G349" s="79">
        <f>IF(E349="Nữ",DATEVALUE(D349),0)</f>
        <v>27103</v>
      </c>
      <c r="H349" s="1">
        <v>39</v>
      </c>
      <c r="I349" s="81" t="s">
        <v>815</v>
      </c>
      <c r="J349" s="1" t="s">
        <v>84</v>
      </c>
      <c r="K349" s="1">
        <v>2</v>
      </c>
      <c r="L349" s="5">
        <v>2.67</v>
      </c>
      <c r="M349" s="6">
        <v>0</v>
      </c>
      <c r="N349" s="7">
        <v>39083</v>
      </c>
      <c r="O349" s="1" t="s">
        <v>84</v>
      </c>
      <c r="P349" s="1">
        <v>3</v>
      </c>
      <c r="Q349" s="5">
        <v>3</v>
      </c>
      <c r="R349" s="6">
        <v>0</v>
      </c>
      <c r="S349" s="7">
        <v>40179</v>
      </c>
      <c r="T349" s="1">
        <f>13-MONTH(S349)</f>
        <v>12</v>
      </c>
      <c r="U349" s="8">
        <f>(Q349+(Q349*R349))-(L349+(L349*M349))</f>
        <v>0.33000000000000007</v>
      </c>
      <c r="V349" s="56">
        <v>2785200</v>
      </c>
      <c r="W349" s="56"/>
      <c r="X349" s="9" t="s">
        <v>1014</v>
      </c>
      <c r="Y349" s="9" t="s">
        <v>1015</v>
      </c>
      <c r="Z349" s="9">
        <f>U349*T349*730000*28.5%</f>
        <v>823878.0000000001</v>
      </c>
      <c r="AA349" s="9">
        <f>IF(MONTH(S349)&gt;=5,0,T349-8)</f>
        <v>4</v>
      </c>
      <c r="AB349" s="9">
        <v>650000</v>
      </c>
      <c r="AC349" s="26">
        <f>U349*AA349*AB349</f>
        <v>858000.0000000002</v>
      </c>
      <c r="AD349" s="9">
        <f>IF(AA349=0,T349,T349-AA349)</f>
        <v>8</v>
      </c>
      <c r="AE349" s="9">
        <v>730000</v>
      </c>
      <c r="AF349" s="9">
        <f>AE349*AD349*U349</f>
        <v>1927200.0000000005</v>
      </c>
      <c r="AG349" s="26">
        <f>ROUND(AF349+AC349,0)</f>
        <v>2785200</v>
      </c>
    </row>
    <row r="350" spans="1:33" ht="19.5" customHeight="1">
      <c r="A350" s="1">
        <f>COUNTIF($H$13:H350,H350)</f>
        <v>1</v>
      </c>
      <c r="B350" s="2" t="s">
        <v>817</v>
      </c>
      <c r="C350" s="3" t="s">
        <v>266</v>
      </c>
      <c r="D350" s="3" t="s">
        <v>818</v>
      </c>
      <c r="E350" s="3" t="s">
        <v>110</v>
      </c>
      <c r="F350" s="44">
        <f>IF(E350="Nam",DATEVALUE(D350),0)</f>
        <v>29802</v>
      </c>
      <c r="G350" s="79">
        <f>IF(E350="Nữ",DATEVALUE(D350),0)</f>
        <v>0</v>
      </c>
      <c r="H350" s="1">
        <v>40</v>
      </c>
      <c r="I350" s="81" t="s">
        <v>12</v>
      </c>
      <c r="J350" s="1" t="s">
        <v>75</v>
      </c>
      <c r="K350" s="1">
        <v>1</v>
      </c>
      <c r="L350" s="5">
        <v>1.86</v>
      </c>
      <c r="M350" s="6">
        <v>0</v>
      </c>
      <c r="N350" s="7">
        <v>39722</v>
      </c>
      <c r="O350" s="1" t="s">
        <v>75</v>
      </c>
      <c r="P350" s="1">
        <v>2</v>
      </c>
      <c r="Q350" s="5">
        <v>2.06</v>
      </c>
      <c r="R350" s="6">
        <v>0</v>
      </c>
      <c r="S350" s="7">
        <v>40452</v>
      </c>
      <c r="T350" s="1">
        <f>13-MONTH(S350)</f>
        <v>3</v>
      </c>
      <c r="U350" s="8">
        <f>(Q350+(Q350*R350))-(L350+(L350*M350))</f>
        <v>0.19999999999999996</v>
      </c>
      <c r="V350" s="56">
        <v>438000</v>
      </c>
      <c r="W350" s="56"/>
      <c r="X350" s="9" t="s">
        <v>1038</v>
      </c>
      <c r="Y350" s="9" t="s">
        <v>939</v>
      </c>
      <c r="Z350" s="9">
        <f>U350*T350*730000*28.5%</f>
        <v>124829.99999999996</v>
      </c>
      <c r="AA350" s="9">
        <f>IF(MONTH(S350)&gt;=5,0,T350-8)</f>
        <v>0</v>
      </c>
      <c r="AB350" s="9">
        <v>650000</v>
      </c>
      <c r="AC350" s="26">
        <f>U350*AA350*AB350</f>
        <v>0</v>
      </c>
      <c r="AD350" s="9">
        <f>IF(AA350=0,T350,T350-AA350)</f>
        <v>3</v>
      </c>
      <c r="AE350" s="9">
        <v>730000</v>
      </c>
      <c r="AF350" s="9">
        <f>AE350*AD350*U350</f>
        <v>437999.9999999999</v>
      </c>
      <c r="AG350" s="26">
        <f>ROUND(AF350+AC350,0)</f>
        <v>438000</v>
      </c>
    </row>
    <row r="351" spans="1:33" ht="19.5" customHeight="1">
      <c r="A351" s="1">
        <f>COUNTIF($H$13:H351,H351)</f>
        <v>2</v>
      </c>
      <c r="B351" s="41" t="s">
        <v>831</v>
      </c>
      <c r="C351" s="3" t="s">
        <v>146</v>
      </c>
      <c r="D351" s="3" t="s">
        <v>865</v>
      </c>
      <c r="E351" s="3" t="s">
        <v>110</v>
      </c>
      <c r="F351" s="44">
        <f>IF(E351="Nam",DATEVALUE(D351),0)</f>
        <v>24631</v>
      </c>
      <c r="G351" s="79">
        <f>IF(E351="Nữ",DATEVALUE(D351),0)</f>
        <v>0</v>
      </c>
      <c r="H351" s="1">
        <v>40</v>
      </c>
      <c r="I351" s="81" t="s">
        <v>12</v>
      </c>
      <c r="J351" s="1" t="s">
        <v>77</v>
      </c>
      <c r="K351" s="1">
        <v>6</v>
      </c>
      <c r="L351" s="5">
        <v>3.99</v>
      </c>
      <c r="M351" s="6">
        <v>0</v>
      </c>
      <c r="N351" s="7">
        <v>39722</v>
      </c>
      <c r="O351" s="1" t="s">
        <v>77</v>
      </c>
      <c r="P351" s="1">
        <v>7</v>
      </c>
      <c r="Q351" s="5">
        <v>4.32</v>
      </c>
      <c r="R351" s="6">
        <v>0</v>
      </c>
      <c r="S351" s="7">
        <v>40452</v>
      </c>
      <c r="T351" s="1">
        <f>13-MONTH(S351)</f>
        <v>3</v>
      </c>
      <c r="U351" s="8">
        <f>(Q351+(Q351*R351))-(L351+(L351*M351))</f>
        <v>0.33000000000000007</v>
      </c>
      <c r="V351" s="56">
        <v>722700</v>
      </c>
      <c r="W351" s="56"/>
      <c r="X351" s="9" t="s">
        <v>938</v>
      </c>
      <c r="Y351" s="9" t="s">
        <v>939</v>
      </c>
      <c r="Z351" s="9">
        <f>U351*T351*730000*28.5%</f>
        <v>205969.50000000003</v>
      </c>
      <c r="AA351" s="9">
        <f>IF(MONTH(S351)&gt;=5,0,T351-8)</f>
        <v>0</v>
      </c>
      <c r="AB351" s="9">
        <v>650000</v>
      </c>
      <c r="AC351" s="26">
        <f>U351*AA351*AB351</f>
        <v>0</v>
      </c>
      <c r="AD351" s="9">
        <f>IF(AA351=0,T351,T351-AA351)</f>
        <v>3</v>
      </c>
      <c r="AE351" s="9">
        <v>730000</v>
      </c>
      <c r="AF351" s="9">
        <f>AE351*AD351*U351</f>
        <v>722700.0000000001</v>
      </c>
      <c r="AG351" s="26">
        <f>ROUND(AF351+AC351,0)</f>
        <v>722700</v>
      </c>
    </row>
    <row r="352" spans="1:33" ht="19.5" customHeight="1">
      <c r="A352" s="1">
        <f>COUNTIF($H$13:H352,H352)</f>
        <v>3</v>
      </c>
      <c r="B352" s="2" t="s">
        <v>154</v>
      </c>
      <c r="C352" s="23" t="s">
        <v>279</v>
      </c>
      <c r="D352" s="23" t="s">
        <v>484</v>
      </c>
      <c r="E352" s="23" t="s">
        <v>110</v>
      </c>
      <c r="F352" s="44">
        <f>IF(E352="Nam",DATEVALUE(D352),0)</f>
        <v>18994</v>
      </c>
      <c r="G352" s="79">
        <f>IF(E352="Nữ",DATEVALUE(D352),0)</f>
        <v>0</v>
      </c>
      <c r="H352" s="1">
        <v>40</v>
      </c>
      <c r="I352" s="81" t="s">
        <v>12</v>
      </c>
      <c r="J352" s="1" t="s">
        <v>75</v>
      </c>
      <c r="K352" s="1">
        <v>12</v>
      </c>
      <c r="L352" s="5">
        <v>4.06</v>
      </c>
      <c r="M352" s="6">
        <v>0.15</v>
      </c>
      <c r="N352" s="7">
        <v>40057</v>
      </c>
      <c r="O352" s="1" t="s">
        <v>75</v>
      </c>
      <c r="P352" s="1">
        <v>12</v>
      </c>
      <c r="Q352" s="5">
        <v>4.06</v>
      </c>
      <c r="R352" s="6">
        <v>0.16</v>
      </c>
      <c r="S352" s="7">
        <v>40422</v>
      </c>
      <c r="T352" s="1">
        <f>13-MONTH(S352)</f>
        <v>4</v>
      </c>
      <c r="U352" s="8">
        <f>(Q352+(Q352*R352))-(L352+(L352*M352))</f>
        <v>0.040600000000000414</v>
      </c>
      <c r="V352" s="56">
        <v>118552</v>
      </c>
      <c r="W352" s="56"/>
      <c r="X352" s="9" t="s">
        <v>939</v>
      </c>
      <c r="Y352" s="9" t="s">
        <v>939</v>
      </c>
      <c r="Z352" s="9">
        <f>U352*T352*730000*28.5%</f>
        <v>33787.32000000034</v>
      </c>
      <c r="AA352" s="9">
        <f>IF(MONTH(S352)&gt;=5,0,T352-8)</f>
        <v>0</v>
      </c>
      <c r="AB352" s="9">
        <v>650000</v>
      </c>
      <c r="AC352" s="26">
        <f>U352*AA352*AB352</f>
        <v>0</v>
      </c>
      <c r="AD352" s="9">
        <f>IF(AA352=0,T352,T352-AA352)</f>
        <v>4</v>
      </c>
      <c r="AE352" s="9">
        <v>730000</v>
      </c>
      <c r="AF352" s="9">
        <f>AE352*AD352*U352</f>
        <v>118552.00000000121</v>
      </c>
      <c r="AG352" s="26">
        <f>ROUND(AF352+AC352,0)</f>
        <v>118552</v>
      </c>
    </row>
    <row r="353" spans="1:33" ht="19.5" customHeight="1">
      <c r="A353" s="1">
        <f>COUNTIF($H$13:H353,H353)</f>
        <v>4</v>
      </c>
      <c r="B353" s="2" t="s">
        <v>147</v>
      </c>
      <c r="C353" s="23" t="s">
        <v>146</v>
      </c>
      <c r="D353" s="23" t="s">
        <v>819</v>
      </c>
      <c r="E353" s="23" t="s">
        <v>110</v>
      </c>
      <c r="F353" s="44">
        <f>IF(E353="Nam",DATEVALUE(D353),0)</f>
        <v>19893</v>
      </c>
      <c r="G353" s="79">
        <f>IF(E353="Nữ",DATEVALUE(D353),0)</f>
        <v>0</v>
      </c>
      <c r="H353" s="1">
        <v>40</v>
      </c>
      <c r="I353" s="81" t="s">
        <v>12</v>
      </c>
      <c r="J353" s="1" t="s">
        <v>77</v>
      </c>
      <c r="K353" s="1">
        <v>9</v>
      </c>
      <c r="L353" s="5">
        <v>4.98</v>
      </c>
      <c r="M353" s="6">
        <v>0.07</v>
      </c>
      <c r="N353" s="7">
        <v>40148</v>
      </c>
      <c r="O353" s="1" t="s">
        <v>77</v>
      </c>
      <c r="P353" s="1">
        <v>9</v>
      </c>
      <c r="Q353" s="5">
        <v>4.98</v>
      </c>
      <c r="R353" s="6">
        <v>0.08</v>
      </c>
      <c r="S353" s="7">
        <v>40513</v>
      </c>
      <c r="T353" s="1">
        <f>13-MONTH(S353)</f>
        <v>1</v>
      </c>
      <c r="U353" s="8">
        <f>(Q353+(Q353*R353))-(L353+(L353*M353))</f>
        <v>0.0497999999999994</v>
      </c>
      <c r="V353" s="56">
        <v>36354</v>
      </c>
      <c r="W353" s="56"/>
      <c r="X353" s="9" t="s">
        <v>939</v>
      </c>
      <c r="Y353" s="9" t="s">
        <v>939</v>
      </c>
      <c r="Z353" s="9">
        <f>U353*T353*730000*28.5%</f>
        <v>10360.889999999874</v>
      </c>
      <c r="AA353" s="9">
        <f>IF(MONTH(S353)&gt;=5,0,T353-8)</f>
        <v>0</v>
      </c>
      <c r="AB353" s="9">
        <v>650000</v>
      </c>
      <c r="AC353" s="26">
        <f>U353*AA353*AB353</f>
        <v>0</v>
      </c>
      <c r="AD353" s="9">
        <f>IF(AA353=0,T353,T353-AA353)</f>
        <v>1</v>
      </c>
      <c r="AE353" s="9">
        <v>730000</v>
      </c>
      <c r="AF353" s="9">
        <f>AE353*AD353*U353</f>
        <v>36353.99999999956</v>
      </c>
      <c r="AG353" s="26">
        <f>ROUND(AF353+AC353,0)</f>
        <v>36354</v>
      </c>
    </row>
    <row r="354" spans="1:33" ht="19.5" customHeight="1">
      <c r="A354" s="1">
        <f>COUNTIF($H$13:H354,H354)</f>
        <v>1</v>
      </c>
      <c r="B354" s="76" t="s">
        <v>147</v>
      </c>
      <c r="C354" s="76" t="s">
        <v>820</v>
      </c>
      <c r="D354" s="76" t="s">
        <v>821</v>
      </c>
      <c r="E354" s="76" t="s">
        <v>110</v>
      </c>
      <c r="F354" s="77">
        <f>IF(E354="Nam",DATEVALUE(D354),0)</f>
        <v>29214</v>
      </c>
      <c r="G354" s="77">
        <f>IF(E354="Nữ",DATEVALUE(D354),0)</f>
        <v>0</v>
      </c>
      <c r="H354" s="1">
        <v>41</v>
      </c>
      <c r="I354" s="4" t="s">
        <v>10</v>
      </c>
      <c r="J354" s="1" t="s">
        <v>81</v>
      </c>
      <c r="K354" s="1">
        <v>2</v>
      </c>
      <c r="L354" s="5">
        <v>2.67</v>
      </c>
      <c r="M354" s="6">
        <v>0</v>
      </c>
      <c r="N354" s="7">
        <v>39083</v>
      </c>
      <c r="O354" s="1" t="s">
        <v>81</v>
      </c>
      <c r="P354" s="1">
        <v>3</v>
      </c>
      <c r="Q354" s="5">
        <v>3</v>
      </c>
      <c r="R354" s="6">
        <v>0</v>
      </c>
      <c r="S354" s="7">
        <v>40179</v>
      </c>
      <c r="T354" s="1">
        <f>13-MONTH(S354)</f>
        <v>12</v>
      </c>
      <c r="U354" s="8">
        <f>(Q354+(Q354*R354))-(L354+(L354*M354))</f>
        <v>0.33000000000000007</v>
      </c>
      <c r="V354" s="56">
        <v>2785200</v>
      </c>
      <c r="W354" s="56"/>
      <c r="X354" s="9" t="s">
        <v>1019</v>
      </c>
      <c r="Y354" s="9" t="s">
        <v>937</v>
      </c>
      <c r="Z354" s="9">
        <f>U354*T354*730000*28.5%</f>
        <v>823878.0000000001</v>
      </c>
      <c r="AA354" s="9">
        <f>IF(MONTH(S354)&gt;=5,0,T354-8)</f>
        <v>4</v>
      </c>
      <c r="AB354" s="9">
        <v>650000</v>
      </c>
      <c r="AC354" s="26">
        <f>U354*AA354*AB354</f>
        <v>858000.0000000002</v>
      </c>
      <c r="AD354" s="9">
        <f>IF(AA354=0,T354,T354-AA354)</f>
        <v>8</v>
      </c>
      <c r="AE354" s="9">
        <v>730000</v>
      </c>
      <c r="AF354" s="9">
        <f>AE354*AD354*U354</f>
        <v>1927200.0000000005</v>
      </c>
      <c r="AG354" s="26">
        <f>ROUND(AF354+AC354,0)</f>
        <v>2785200</v>
      </c>
    </row>
    <row r="355" spans="1:33" ht="19.5" customHeight="1">
      <c r="A355" s="1">
        <f>COUNTIF($H$13:H355,H355)</f>
        <v>2</v>
      </c>
      <c r="B355" s="76" t="s">
        <v>168</v>
      </c>
      <c r="C355" s="50" t="s">
        <v>139</v>
      </c>
      <c r="D355" s="50" t="s">
        <v>822</v>
      </c>
      <c r="E355" s="50" t="s">
        <v>1045</v>
      </c>
      <c r="F355" s="77">
        <f>IF(E355="Nam",DATEVALUE(D355),0)</f>
        <v>0</v>
      </c>
      <c r="G355" s="77">
        <f>IF(E355="Nữ",DATEVALUE(D355),0)</f>
        <v>25555</v>
      </c>
      <c r="H355" s="1">
        <v>41</v>
      </c>
      <c r="I355" s="4" t="s">
        <v>10</v>
      </c>
      <c r="J355" s="1" t="s">
        <v>81</v>
      </c>
      <c r="K355" s="1">
        <v>5</v>
      </c>
      <c r="L355" s="5">
        <v>3.66</v>
      </c>
      <c r="M355" s="6">
        <v>0</v>
      </c>
      <c r="N355" s="7">
        <v>39326</v>
      </c>
      <c r="O355" s="1" t="s">
        <v>81</v>
      </c>
      <c r="P355" s="1">
        <v>6</v>
      </c>
      <c r="Q355" s="5">
        <v>3.99</v>
      </c>
      <c r="R355" s="6">
        <v>0</v>
      </c>
      <c r="S355" s="7">
        <v>40422</v>
      </c>
      <c r="T355" s="1">
        <f>13-MONTH(S355)</f>
        <v>4</v>
      </c>
      <c r="U355" s="8">
        <f>(Q355+(Q355*R355))-(L355+(L355*M355))</f>
        <v>0.33000000000000007</v>
      </c>
      <c r="V355" s="56">
        <v>963600</v>
      </c>
      <c r="W355" s="56"/>
      <c r="X355" s="9" t="s">
        <v>937</v>
      </c>
      <c r="Y355" s="9" t="s">
        <v>937</v>
      </c>
      <c r="Z355" s="9">
        <f>U355*T355*730000*28.5%</f>
        <v>274626.00000000006</v>
      </c>
      <c r="AA355" s="9">
        <f>IF(MONTH(S355)&gt;=5,0,T355-8)</f>
        <v>0</v>
      </c>
      <c r="AB355" s="9">
        <v>650000</v>
      </c>
      <c r="AC355" s="26">
        <f>U355*AA355*AB355</f>
        <v>0</v>
      </c>
      <c r="AD355" s="9">
        <f>IF(AA355=0,T355,T355-AA355)</f>
        <v>4</v>
      </c>
      <c r="AE355" s="9">
        <v>730000</v>
      </c>
      <c r="AF355" s="9">
        <f>AE355*AD355*U355</f>
        <v>963600.0000000002</v>
      </c>
      <c r="AG355" s="26">
        <f>ROUND(AF355+AC355,0)</f>
        <v>963600</v>
      </c>
    </row>
    <row r="356" spans="1:33" ht="19.5" customHeight="1">
      <c r="A356" s="29">
        <f>COUNTIF($H$13:H356,H356)</f>
        <v>43</v>
      </c>
      <c r="B356" s="103" t="s">
        <v>349</v>
      </c>
      <c r="C356" s="28" t="s">
        <v>350</v>
      </c>
      <c r="D356" s="28" t="s">
        <v>351</v>
      </c>
      <c r="E356" s="28" t="s">
        <v>1045</v>
      </c>
      <c r="F356" s="104">
        <f>IF(E356="Nam",DATEVALUE(D356),0)</f>
        <v>0</v>
      </c>
      <c r="G356" s="105">
        <f>IF(E356="Nữ",DATEVALUE(D356),0)</f>
        <v>26072</v>
      </c>
      <c r="H356" s="29">
        <v>1</v>
      </c>
      <c r="I356" s="106" t="s">
        <v>2</v>
      </c>
      <c r="J356" s="29" t="s">
        <v>77</v>
      </c>
      <c r="K356" s="29">
        <v>4</v>
      </c>
      <c r="L356" s="30">
        <v>3.33</v>
      </c>
      <c r="M356" s="31">
        <v>0</v>
      </c>
      <c r="N356" s="32">
        <v>39173</v>
      </c>
      <c r="O356" s="29" t="s">
        <v>77</v>
      </c>
      <c r="P356" s="29">
        <v>5</v>
      </c>
      <c r="Q356" s="30">
        <v>3.66</v>
      </c>
      <c r="R356" s="31">
        <v>0</v>
      </c>
      <c r="S356" s="32">
        <v>40269</v>
      </c>
      <c r="T356" s="29">
        <f>13-MONTH(S356)</f>
        <v>9</v>
      </c>
      <c r="U356" s="33">
        <f>(Q356+(Q356*R356))-(L356+(L356*M356))</f>
        <v>0.33000000000000007</v>
      </c>
      <c r="V356" s="33"/>
      <c r="W356" s="33" t="s">
        <v>1062</v>
      </c>
      <c r="X356" s="9" t="s">
        <v>914</v>
      </c>
      <c r="Y356" s="9" t="s">
        <v>914</v>
      </c>
      <c r="Z356" s="9">
        <f>U356*T356*730000*28.5%</f>
        <v>617908.5000000001</v>
      </c>
      <c r="AA356" s="9">
        <f>IF(MONTH(S356)&gt;=5,0,T356-8)</f>
        <v>1</v>
      </c>
      <c r="AB356" s="9">
        <v>650000</v>
      </c>
      <c r="AC356" s="26">
        <f>U356*AA356*AB356</f>
        <v>214500.00000000006</v>
      </c>
      <c r="AD356" s="9">
        <f>IF(AA356=0,T356,T356-AA356)</f>
        <v>8</v>
      </c>
      <c r="AE356" s="9">
        <v>730000</v>
      </c>
      <c r="AF356" s="9">
        <f>AE356*AD356*U356</f>
        <v>1927200.0000000005</v>
      </c>
      <c r="AG356" s="26">
        <f>ROUND(AF356+AC356,0)</f>
        <v>2141700</v>
      </c>
    </row>
    <row r="357" spans="1:33" ht="19.5" customHeight="1">
      <c r="A357" s="29">
        <f>COUNTIF($H$13:H357,H357)</f>
        <v>29</v>
      </c>
      <c r="B357" s="27" t="s">
        <v>292</v>
      </c>
      <c r="C357" s="28" t="s">
        <v>438</v>
      </c>
      <c r="D357" s="28" t="s">
        <v>439</v>
      </c>
      <c r="E357" s="28" t="s">
        <v>1045</v>
      </c>
      <c r="F357" s="104">
        <f>IF(E357="Nam",DATEVALUE(D357),0)</f>
        <v>0</v>
      </c>
      <c r="G357" s="105">
        <f>IF(E357="Nữ",DATEVALUE(D357),0)</f>
        <v>27136</v>
      </c>
      <c r="H357" s="29">
        <v>3</v>
      </c>
      <c r="I357" s="106" t="s">
        <v>49</v>
      </c>
      <c r="J357" s="29" t="s">
        <v>77</v>
      </c>
      <c r="K357" s="29">
        <v>4</v>
      </c>
      <c r="L357" s="30">
        <v>3.33</v>
      </c>
      <c r="M357" s="31">
        <v>0</v>
      </c>
      <c r="N357" s="32">
        <v>39173</v>
      </c>
      <c r="O357" s="29" t="s">
        <v>77</v>
      </c>
      <c r="P357" s="29">
        <v>5</v>
      </c>
      <c r="Q357" s="30">
        <v>3.66</v>
      </c>
      <c r="R357" s="31">
        <v>0</v>
      </c>
      <c r="S357" s="32">
        <v>40269</v>
      </c>
      <c r="T357" s="29">
        <f>13-MONTH(S357)</f>
        <v>9</v>
      </c>
      <c r="U357" s="33">
        <f>(Q357+(Q357*R357))-(L357+(L357*M357))</f>
        <v>0.33000000000000007</v>
      </c>
      <c r="V357" s="33"/>
      <c r="W357" s="33" t="s">
        <v>1062</v>
      </c>
      <c r="X357" s="9" t="s">
        <v>940</v>
      </c>
      <c r="Y357" s="9" t="s">
        <v>940</v>
      </c>
      <c r="Z357" s="9">
        <f>U357*T357*730000*28.5%</f>
        <v>617908.5000000001</v>
      </c>
      <c r="AA357" s="9">
        <f>IF(MONTH(S357)&gt;=5,0,T357-8)</f>
        <v>1</v>
      </c>
      <c r="AB357" s="9">
        <v>650000</v>
      </c>
      <c r="AC357" s="26">
        <f>U357*AA357*AB357</f>
        <v>214500.00000000006</v>
      </c>
      <c r="AD357" s="9">
        <f>IF(AA357=0,T357,T357-AA357)</f>
        <v>8</v>
      </c>
      <c r="AE357" s="9">
        <v>730000</v>
      </c>
      <c r="AF357" s="9">
        <f>AE357*AD357*U357</f>
        <v>1927200.0000000005</v>
      </c>
      <c r="AG357" s="26">
        <f>ROUND(AF357+AC357,0)</f>
        <v>2141700</v>
      </c>
    </row>
    <row r="358" spans="1:33" ht="19.5" customHeight="1">
      <c r="A358" s="29">
        <f>COUNTIF($H$13:H358,H358)</f>
        <v>30</v>
      </c>
      <c r="B358" s="27" t="s">
        <v>443</v>
      </c>
      <c r="C358" s="107" t="s">
        <v>285</v>
      </c>
      <c r="D358" s="107" t="s">
        <v>444</v>
      </c>
      <c r="E358" s="107" t="s">
        <v>110</v>
      </c>
      <c r="F358" s="104">
        <f>IF(E358="Nam",DATEVALUE(D358),0)</f>
        <v>26981</v>
      </c>
      <c r="G358" s="105">
        <f>IF(E358="Nữ",DATEVALUE(D358),0)</f>
        <v>0</v>
      </c>
      <c r="H358" s="29">
        <v>3</v>
      </c>
      <c r="I358" s="106" t="s">
        <v>445</v>
      </c>
      <c r="J358" s="29" t="s">
        <v>77</v>
      </c>
      <c r="K358" s="29">
        <v>4</v>
      </c>
      <c r="L358" s="30">
        <v>3.33</v>
      </c>
      <c r="M358" s="31">
        <v>0</v>
      </c>
      <c r="N358" s="32">
        <v>39173</v>
      </c>
      <c r="O358" s="29" t="s">
        <v>77</v>
      </c>
      <c r="P358" s="29">
        <v>5</v>
      </c>
      <c r="Q358" s="30">
        <v>3.66</v>
      </c>
      <c r="R358" s="31">
        <v>0</v>
      </c>
      <c r="S358" s="32">
        <v>40269</v>
      </c>
      <c r="T358" s="29">
        <f>13-MONTH(S358)</f>
        <v>9</v>
      </c>
      <c r="U358" s="33">
        <f>(Q358+(Q358*R358))-(L358+(L358*M358))</f>
        <v>0.33000000000000007</v>
      </c>
      <c r="V358" s="33"/>
      <c r="W358" s="33" t="s">
        <v>1062</v>
      </c>
      <c r="X358" s="9" t="s">
        <v>962</v>
      </c>
      <c r="Y358" s="9" t="s">
        <v>962</v>
      </c>
      <c r="Z358" s="9">
        <f>U358*T358*730000*28.5%</f>
        <v>617908.5000000001</v>
      </c>
      <c r="AA358" s="9">
        <f>IF(MONTH(S358)&gt;=5,0,T358-8)</f>
        <v>1</v>
      </c>
      <c r="AB358" s="9">
        <v>650000</v>
      </c>
      <c r="AC358" s="26">
        <f>U358*AA358*AB358</f>
        <v>214500.00000000006</v>
      </c>
      <c r="AD358" s="9">
        <f>IF(AA358=0,T358,T358-AA358)</f>
        <v>8</v>
      </c>
      <c r="AE358" s="9">
        <v>730000</v>
      </c>
      <c r="AF358" s="9">
        <f>AE358*AD358*U358</f>
        <v>1927200.0000000005</v>
      </c>
      <c r="AG358" s="26">
        <f>ROUND(AF358+AC358,0)</f>
        <v>2141700</v>
      </c>
    </row>
    <row r="359" spans="1:33" ht="19.5" customHeight="1">
      <c r="A359" s="29">
        <f>COUNTIF($H$13:H359,H359)</f>
        <v>15</v>
      </c>
      <c r="B359" s="27" t="s">
        <v>469</v>
      </c>
      <c r="C359" s="28" t="s">
        <v>470</v>
      </c>
      <c r="D359" s="28" t="s">
        <v>471</v>
      </c>
      <c r="E359" s="28" t="s">
        <v>110</v>
      </c>
      <c r="F359" s="104">
        <f>IF(E359="Nam",DATEVALUE(D359),0)</f>
        <v>27294</v>
      </c>
      <c r="G359" s="105">
        <f>IF(E359="Nữ",DATEVALUE(D359),0)</f>
        <v>0</v>
      </c>
      <c r="H359" s="29">
        <v>4</v>
      </c>
      <c r="I359" s="106" t="s">
        <v>468</v>
      </c>
      <c r="J359" s="29" t="s">
        <v>77</v>
      </c>
      <c r="K359" s="29">
        <v>4</v>
      </c>
      <c r="L359" s="30">
        <v>3.33</v>
      </c>
      <c r="M359" s="31">
        <v>0</v>
      </c>
      <c r="N359" s="32">
        <v>39203</v>
      </c>
      <c r="O359" s="29" t="s">
        <v>77</v>
      </c>
      <c r="P359" s="29">
        <v>5</v>
      </c>
      <c r="Q359" s="30">
        <v>3.66</v>
      </c>
      <c r="R359" s="31">
        <v>0</v>
      </c>
      <c r="S359" s="32">
        <v>40299</v>
      </c>
      <c r="T359" s="29">
        <f>13-MONTH(S359)</f>
        <v>8</v>
      </c>
      <c r="U359" s="33">
        <f>(Q359+(Q359*R359))-(L359+(L359*M359))</f>
        <v>0.33000000000000007</v>
      </c>
      <c r="V359" s="33"/>
      <c r="W359" s="33" t="s">
        <v>1062</v>
      </c>
      <c r="X359" s="9" t="s">
        <v>918</v>
      </c>
      <c r="Y359" s="9" t="s">
        <v>918</v>
      </c>
      <c r="Z359" s="9">
        <f>U359*T359*730000*28.5%</f>
        <v>549252.0000000001</v>
      </c>
      <c r="AA359" s="9">
        <f>IF(MONTH(S359)&gt;=5,0,T359-8)</f>
        <v>0</v>
      </c>
      <c r="AB359" s="9">
        <v>650000</v>
      </c>
      <c r="AC359" s="26">
        <f>U359*AA359*AB359</f>
        <v>0</v>
      </c>
      <c r="AD359" s="9">
        <f>IF(AA359=0,T359,T359-AA359)</f>
        <v>8</v>
      </c>
      <c r="AE359" s="9">
        <v>730000</v>
      </c>
      <c r="AF359" s="9">
        <f>AE359*AD359*U359</f>
        <v>1927200.0000000005</v>
      </c>
      <c r="AG359" s="26">
        <f>ROUND(AF359+AC359,0)</f>
        <v>1927200</v>
      </c>
    </row>
    <row r="360" spans="1:33" ht="19.5" customHeight="1">
      <c r="A360" s="29">
        <f>COUNTIF($H$13:H360,H360)</f>
        <v>7</v>
      </c>
      <c r="B360" s="27" t="s">
        <v>199</v>
      </c>
      <c r="C360" s="28" t="s">
        <v>105</v>
      </c>
      <c r="D360" s="28" t="s">
        <v>529</v>
      </c>
      <c r="E360" s="28" t="s">
        <v>1045</v>
      </c>
      <c r="F360" s="104">
        <f>IF(E360="Nam",DATEVALUE(D360),0)</f>
        <v>0</v>
      </c>
      <c r="G360" s="105">
        <f>IF(E360="Nữ",DATEVALUE(D360),0)</f>
        <v>27290</v>
      </c>
      <c r="H360" s="29">
        <v>7</v>
      </c>
      <c r="I360" s="106" t="s">
        <v>312</v>
      </c>
      <c r="J360" s="29" t="s">
        <v>77</v>
      </c>
      <c r="K360" s="29">
        <v>4</v>
      </c>
      <c r="L360" s="30">
        <v>3.33</v>
      </c>
      <c r="M360" s="31">
        <v>0</v>
      </c>
      <c r="N360" s="32">
        <v>39203</v>
      </c>
      <c r="O360" s="29" t="s">
        <v>77</v>
      </c>
      <c r="P360" s="29">
        <v>5</v>
      </c>
      <c r="Q360" s="30">
        <v>3.66</v>
      </c>
      <c r="R360" s="31">
        <v>0</v>
      </c>
      <c r="S360" s="32">
        <v>40299</v>
      </c>
      <c r="T360" s="29">
        <f>13-MONTH(S360)</f>
        <v>8</v>
      </c>
      <c r="U360" s="33">
        <f>(Q360+(Q360*R360))-(L360+(L360*M360))</f>
        <v>0.33000000000000007</v>
      </c>
      <c r="V360" s="33"/>
      <c r="W360" s="33" t="s">
        <v>1062</v>
      </c>
      <c r="X360" s="9" t="s">
        <v>920</v>
      </c>
      <c r="Y360" s="9" t="s">
        <v>920</v>
      </c>
      <c r="Z360" s="9">
        <f>U360*T360*730000*28.5%</f>
        <v>549252.0000000001</v>
      </c>
      <c r="AA360" s="9">
        <f>IF(MONTH(S360)&gt;=5,0,T360-8)</f>
        <v>0</v>
      </c>
      <c r="AB360" s="9">
        <v>650000</v>
      </c>
      <c r="AC360" s="26">
        <f>U360*AA360*AB360</f>
        <v>0</v>
      </c>
      <c r="AD360" s="9">
        <f>IF(AA360=0,T360,T360-AA360)</f>
        <v>8</v>
      </c>
      <c r="AE360" s="9">
        <v>730000</v>
      </c>
      <c r="AF360" s="9">
        <f>AE360*AD360*U360</f>
        <v>1927200.0000000005</v>
      </c>
      <c r="AG360" s="26">
        <f>ROUND(AF360+AC360,0)</f>
        <v>1927200</v>
      </c>
    </row>
    <row r="361" spans="1:33" ht="19.5" customHeight="1">
      <c r="A361" s="29">
        <f>COUNTIF($H$13:H361,H361)</f>
        <v>17</v>
      </c>
      <c r="B361" s="27" t="s">
        <v>544</v>
      </c>
      <c r="C361" s="107" t="s">
        <v>545</v>
      </c>
      <c r="D361" s="107" t="s">
        <v>546</v>
      </c>
      <c r="E361" s="107" t="s">
        <v>110</v>
      </c>
      <c r="F361" s="104">
        <f>IF(E361="Nam",DATEVALUE(D361),0)</f>
        <v>26669</v>
      </c>
      <c r="G361" s="105">
        <f>IF(E361="Nữ",DATEVALUE(D361),0)</f>
        <v>0</v>
      </c>
      <c r="H361" s="29">
        <v>8</v>
      </c>
      <c r="I361" s="106" t="s">
        <v>305</v>
      </c>
      <c r="J361" s="29" t="s">
        <v>77</v>
      </c>
      <c r="K361" s="29">
        <v>4</v>
      </c>
      <c r="L361" s="30">
        <v>3.33</v>
      </c>
      <c r="M361" s="31">
        <v>0</v>
      </c>
      <c r="N361" s="32">
        <v>39173</v>
      </c>
      <c r="O361" s="29" t="s">
        <v>77</v>
      </c>
      <c r="P361" s="29">
        <v>5</v>
      </c>
      <c r="Q361" s="30">
        <v>3.66</v>
      </c>
      <c r="R361" s="31">
        <v>0</v>
      </c>
      <c r="S361" s="32">
        <v>40269</v>
      </c>
      <c r="T361" s="29">
        <f>13-MONTH(S361)</f>
        <v>9</v>
      </c>
      <c r="U361" s="33">
        <f>(Q361+(Q361*R361))-(L361+(L361*M361))</f>
        <v>0.33000000000000007</v>
      </c>
      <c r="V361" s="33"/>
      <c r="W361" s="33" t="s">
        <v>1062</v>
      </c>
      <c r="X361" s="9" t="s">
        <v>915</v>
      </c>
      <c r="Y361" s="9" t="s">
        <v>915</v>
      </c>
      <c r="Z361" s="9">
        <f>U361*T361*730000*28.5%</f>
        <v>617908.5000000001</v>
      </c>
      <c r="AA361" s="9">
        <f>IF(MONTH(S361)&gt;=5,0,T361-8)</f>
        <v>1</v>
      </c>
      <c r="AB361" s="9">
        <v>650000</v>
      </c>
      <c r="AC361" s="26">
        <f>U361*AA361*AB361</f>
        <v>214500.00000000006</v>
      </c>
      <c r="AD361" s="9">
        <f>IF(AA361=0,T361,T361-AA361)</f>
        <v>8</v>
      </c>
      <c r="AE361" s="9">
        <v>730000</v>
      </c>
      <c r="AF361" s="9">
        <f>AE361*AD361*U361</f>
        <v>1927200.0000000005</v>
      </c>
      <c r="AG361" s="26">
        <f>ROUND(AF361+AC361,0)</f>
        <v>2141700</v>
      </c>
    </row>
    <row r="362" spans="1:33" ht="19.5" customHeight="1">
      <c r="A362" s="29">
        <f>COUNTIF($H$13:H362,H362)</f>
        <v>13</v>
      </c>
      <c r="B362" s="27" t="s">
        <v>564</v>
      </c>
      <c r="C362" s="28" t="s">
        <v>565</v>
      </c>
      <c r="D362" s="28" t="s">
        <v>566</v>
      </c>
      <c r="E362" s="28" t="s">
        <v>1045</v>
      </c>
      <c r="F362" s="104">
        <f>IF(E362="Nam",DATEVALUE(D362),0)</f>
        <v>0</v>
      </c>
      <c r="G362" s="105">
        <f>IF(E362="Nữ",DATEVALUE(D362),0)</f>
        <v>26821</v>
      </c>
      <c r="H362" s="29">
        <v>9</v>
      </c>
      <c r="I362" s="106" t="s">
        <v>45</v>
      </c>
      <c r="J362" s="29" t="s">
        <v>77</v>
      </c>
      <c r="K362" s="29">
        <v>4</v>
      </c>
      <c r="L362" s="30">
        <v>3.33</v>
      </c>
      <c r="M362" s="31">
        <v>0</v>
      </c>
      <c r="N362" s="32">
        <v>39326</v>
      </c>
      <c r="O362" s="29" t="s">
        <v>77</v>
      </c>
      <c r="P362" s="29">
        <v>5</v>
      </c>
      <c r="Q362" s="30">
        <v>3.66</v>
      </c>
      <c r="R362" s="31">
        <v>0</v>
      </c>
      <c r="S362" s="32">
        <v>40422</v>
      </c>
      <c r="T362" s="29">
        <f>13-MONTH(S362)</f>
        <v>4</v>
      </c>
      <c r="U362" s="33">
        <f>(Q362+(Q362*R362))-(L362+(L362*M362))</f>
        <v>0.33000000000000007</v>
      </c>
      <c r="V362" s="33"/>
      <c r="W362" s="33" t="s">
        <v>1062</v>
      </c>
      <c r="X362" s="9" t="s">
        <v>917</v>
      </c>
      <c r="Y362" s="9" t="s">
        <v>917</v>
      </c>
      <c r="Z362" s="9">
        <f>U362*T362*730000*28.5%</f>
        <v>274626.00000000006</v>
      </c>
      <c r="AA362" s="9">
        <f>IF(MONTH(S362)&gt;=5,0,T362-8)</f>
        <v>0</v>
      </c>
      <c r="AB362" s="9">
        <v>650000</v>
      </c>
      <c r="AC362" s="26">
        <f>U362*AA362*AB362</f>
        <v>0</v>
      </c>
      <c r="AD362" s="9">
        <f>IF(AA362=0,T362,T362-AA362)</f>
        <v>4</v>
      </c>
      <c r="AE362" s="9">
        <v>730000</v>
      </c>
      <c r="AF362" s="9">
        <f>AE362*AD362*U362</f>
        <v>963600.0000000002</v>
      </c>
      <c r="AG362" s="26">
        <f>ROUND(AF362+AC362,0)</f>
        <v>963600</v>
      </c>
    </row>
    <row r="363" spans="1:33" ht="19.5" customHeight="1">
      <c r="A363" s="29">
        <f>COUNTIF($H$13:H363,H363)</f>
        <v>14</v>
      </c>
      <c r="B363" s="27" t="s">
        <v>119</v>
      </c>
      <c r="C363" s="28" t="s">
        <v>88</v>
      </c>
      <c r="D363" s="28" t="s">
        <v>570</v>
      </c>
      <c r="E363" s="28" t="s">
        <v>1045</v>
      </c>
      <c r="F363" s="104">
        <f>IF(E363="Nam",DATEVALUE(D363),0)</f>
        <v>0</v>
      </c>
      <c r="G363" s="105">
        <f>IF(E363="Nữ",DATEVALUE(D363),0)</f>
        <v>27159</v>
      </c>
      <c r="H363" s="29">
        <v>9</v>
      </c>
      <c r="I363" s="106" t="s">
        <v>37</v>
      </c>
      <c r="J363" s="29" t="s">
        <v>77</v>
      </c>
      <c r="K363" s="29">
        <v>4</v>
      </c>
      <c r="L363" s="30">
        <v>3.33</v>
      </c>
      <c r="M363" s="31">
        <v>0</v>
      </c>
      <c r="N363" s="32">
        <v>39173</v>
      </c>
      <c r="O363" s="29" t="s">
        <v>77</v>
      </c>
      <c r="P363" s="29">
        <v>5</v>
      </c>
      <c r="Q363" s="30">
        <v>3.66</v>
      </c>
      <c r="R363" s="31">
        <v>0</v>
      </c>
      <c r="S363" s="32">
        <v>40269</v>
      </c>
      <c r="T363" s="29">
        <f>13-MONTH(S363)</f>
        <v>9</v>
      </c>
      <c r="U363" s="33">
        <f>(Q363+(Q363*R363))-(L363+(L363*M363))</f>
        <v>0.33000000000000007</v>
      </c>
      <c r="V363" s="33"/>
      <c r="W363" s="33" t="s">
        <v>1062</v>
      </c>
      <c r="X363" s="9" t="s">
        <v>921</v>
      </c>
      <c r="Y363" s="9" t="s">
        <v>921</v>
      </c>
      <c r="Z363" s="9">
        <f>U363*T363*730000*28.5%</f>
        <v>617908.5000000001</v>
      </c>
      <c r="AA363" s="9">
        <f>IF(MONTH(S363)&gt;=5,0,T363-8)</f>
        <v>1</v>
      </c>
      <c r="AB363" s="9">
        <v>650000</v>
      </c>
      <c r="AC363" s="26">
        <f>U363*AA363*AB363</f>
        <v>214500.00000000006</v>
      </c>
      <c r="AD363" s="9">
        <f>IF(AA363=0,T363,T363-AA363)</f>
        <v>8</v>
      </c>
      <c r="AE363" s="9">
        <v>730000</v>
      </c>
      <c r="AF363" s="9">
        <f>AE363*AD363*U363</f>
        <v>1927200.0000000005</v>
      </c>
      <c r="AG363" s="26">
        <f>ROUND(AF363+AC363,0)</f>
        <v>2141700</v>
      </c>
    </row>
    <row r="364" spans="1:33" ht="19.5" customHeight="1">
      <c r="A364" s="29">
        <f>COUNTIF($H$13:H364,H364)</f>
        <v>20</v>
      </c>
      <c r="B364" s="27" t="s">
        <v>595</v>
      </c>
      <c r="C364" s="28" t="s">
        <v>73</v>
      </c>
      <c r="D364" s="28" t="s">
        <v>596</v>
      </c>
      <c r="E364" s="28" t="s">
        <v>110</v>
      </c>
      <c r="F364" s="104">
        <f>IF(E364="Nam",DATEVALUE(D364),0)</f>
        <v>27105</v>
      </c>
      <c r="G364" s="105">
        <f>IF(E364="Nữ",DATEVALUE(D364),0)</f>
        <v>0</v>
      </c>
      <c r="H364" s="29">
        <v>10</v>
      </c>
      <c r="I364" s="106" t="s">
        <v>597</v>
      </c>
      <c r="J364" s="29" t="s">
        <v>77</v>
      </c>
      <c r="K364" s="29">
        <v>4</v>
      </c>
      <c r="L364" s="30">
        <v>3.33</v>
      </c>
      <c r="M364" s="31">
        <v>0</v>
      </c>
      <c r="N364" s="32">
        <v>39203</v>
      </c>
      <c r="O364" s="29" t="s">
        <v>77</v>
      </c>
      <c r="P364" s="29">
        <v>5</v>
      </c>
      <c r="Q364" s="30">
        <v>3.66</v>
      </c>
      <c r="R364" s="31">
        <v>0</v>
      </c>
      <c r="S364" s="32">
        <v>40299</v>
      </c>
      <c r="T364" s="29">
        <f>13-MONTH(S364)</f>
        <v>8</v>
      </c>
      <c r="U364" s="33">
        <f>(Q364+(Q364*R364))-(L364+(L364*M364))</f>
        <v>0.33000000000000007</v>
      </c>
      <c r="V364" s="33"/>
      <c r="W364" s="33" t="s">
        <v>1062</v>
      </c>
      <c r="X364" s="50" t="s">
        <v>934</v>
      </c>
      <c r="Y364" s="50" t="s">
        <v>934</v>
      </c>
      <c r="Z364" s="50">
        <f>U364*T364*730000*28.5%</f>
        <v>549252.0000000001</v>
      </c>
      <c r="AA364" s="50">
        <f>IF(MONTH(S364)&gt;=5,0,T364-8)</f>
        <v>0</v>
      </c>
      <c r="AB364" s="50">
        <v>650000</v>
      </c>
      <c r="AC364" s="51">
        <f>U364*AA364*AB364</f>
        <v>0</v>
      </c>
      <c r="AD364" s="50">
        <f>IF(AA364=0,T364,T364-AA364)</f>
        <v>8</v>
      </c>
      <c r="AE364" s="50">
        <v>730000</v>
      </c>
      <c r="AF364" s="50">
        <f>AE364*AD364*U364</f>
        <v>1927200.0000000005</v>
      </c>
      <c r="AG364" s="52">
        <f>ROUND(AF364+AC364,0)</f>
        <v>1927200</v>
      </c>
    </row>
    <row r="365" spans="1:33" ht="19.5" customHeight="1">
      <c r="A365" s="29">
        <f>COUNTIF($H$13:H365,H365)</f>
        <v>12</v>
      </c>
      <c r="B365" s="27" t="s">
        <v>665</v>
      </c>
      <c r="C365" s="28" t="s">
        <v>110</v>
      </c>
      <c r="D365" s="28" t="s">
        <v>666</v>
      </c>
      <c r="E365" s="28" t="s">
        <v>110</v>
      </c>
      <c r="F365" s="104">
        <f>IF(E365="Nam",DATEVALUE(D365),0)</f>
        <v>26351</v>
      </c>
      <c r="G365" s="105">
        <f>IF(E365="Nữ",DATEVALUE(D365),0)</f>
        <v>0</v>
      </c>
      <c r="H365" s="29">
        <v>19</v>
      </c>
      <c r="I365" s="106" t="s">
        <v>909</v>
      </c>
      <c r="J365" s="29" t="s">
        <v>81</v>
      </c>
      <c r="K365" s="29">
        <v>4</v>
      </c>
      <c r="L365" s="30">
        <v>3.33</v>
      </c>
      <c r="M365" s="31">
        <v>0</v>
      </c>
      <c r="N365" s="32">
        <v>39203</v>
      </c>
      <c r="O365" s="29" t="s">
        <v>81</v>
      </c>
      <c r="P365" s="29">
        <v>5</v>
      </c>
      <c r="Q365" s="30">
        <v>3.66</v>
      </c>
      <c r="R365" s="31">
        <v>0</v>
      </c>
      <c r="S365" s="32">
        <v>40299</v>
      </c>
      <c r="T365" s="29">
        <f>13-MONTH(S365)</f>
        <v>8</v>
      </c>
      <c r="U365" s="33">
        <f>(Q365+(Q365*R365))-(L365+(L365*M365))</f>
        <v>0.33000000000000007</v>
      </c>
      <c r="V365" s="33"/>
      <c r="W365" s="33" t="s">
        <v>1063</v>
      </c>
      <c r="X365" s="9" t="s">
        <v>988</v>
      </c>
      <c r="Y365" s="9" t="s">
        <v>988</v>
      </c>
      <c r="Z365" s="9">
        <f>U365*T365*730000*28.5%</f>
        <v>549252.0000000001</v>
      </c>
      <c r="AA365" s="9">
        <f>IF(MONTH(S365)&gt;=5,0,T365-8)</f>
        <v>0</v>
      </c>
      <c r="AB365" s="9">
        <v>650000</v>
      </c>
      <c r="AC365" s="26">
        <f>U365*AA365*AB365</f>
        <v>0</v>
      </c>
      <c r="AD365" s="9">
        <f>IF(AA365=0,T365,T365-AA365)</f>
        <v>8</v>
      </c>
      <c r="AE365" s="9">
        <v>730000</v>
      </c>
      <c r="AF365" s="9">
        <f>AE365*AD365*U365</f>
        <v>1927200.0000000005</v>
      </c>
      <c r="AG365" s="26">
        <f>ROUND(AF365+AC365,0)</f>
        <v>1927200</v>
      </c>
    </row>
    <row r="366" spans="1:33" ht="19.5" customHeight="1">
      <c r="A366" s="29">
        <f>COUNTIF($H$13:H366,H366)</f>
        <v>7</v>
      </c>
      <c r="B366" s="27" t="s">
        <v>194</v>
      </c>
      <c r="C366" s="28" t="s">
        <v>677</v>
      </c>
      <c r="D366" s="28" t="s">
        <v>678</v>
      </c>
      <c r="E366" s="28" t="s">
        <v>110</v>
      </c>
      <c r="F366" s="104">
        <f>IF(E366="Nam",DATEVALUE(D366),0)</f>
        <v>27096</v>
      </c>
      <c r="G366" s="105">
        <f>IF(E366="Nữ",DATEVALUE(D366),0)</f>
        <v>0</v>
      </c>
      <c r="H366" s="29">
        <v>20</v>
      </c>
      <c r="I366" s="106" t="s">
        <v>679</v>
      </c>
      <c r="J366" s="29" t="s">
        <v>77</v>
      </c>
      <c r="K366" s="29">
        <v>4</v>
      </c>
      <c r="L366" s="30">
        <v>3.33</v>
      </c>
      <c r="M366" s="31">
        <v>0</v>
      </c>
      <c r="N366" s="32">
        <v>39173</v>
      </c>
      <c r="O366" s="29" t="s">
        <v>77</v>
      </c>
      <c r="P366" s="29">
        <v>5</v>
      </c>
      <c r="Q366" s="30">
        <v>3.66</v>
      </c>
      <c r="R366" s="31">
        <v>0</v>
      </c>
      <c r="S366" s="32">
        <v>40269</v>
      </c>
      <c r="T366" s="29">
        <f>13-MONTH(S366)</f>
        <v>9</v>
      </c>
      <c r="U366" s="33">
        <f>(Q366+(Q366*R366))-(L366+(L366*M366))</f>
        <v>0.33000000000000007</v>
      </c>
      <c r="V366" s="33"/>
      <c r="W366" s="33" t="s">
        <v>1062</v>
      </c>
      <c r="X366" s="9" t="s">
        <v>916</v>
      </c>
      <c r="Y366" s="9" t="s">
        <v>916</v>
      </c>
      <c r="Z366" s="9">
        <f>U366*T366*730000*28.5%</f>
        <v>617908.5000000001</v>
      </c>
      <c r="AA366" s="9">
        <f>IF(MONTH(S366)&gt;=5,0,T366-8)</f>
        <v>1</v>
      </c>
      <c r="AB366" s="9">
        <v>650000</v>
      </c>
      <c r="AC366" s="26">
        <f>U366*AA366*AB366</f>
        <v>214500.00000000006</v>
      </c>
      <c r="AD366" s="9">
        <f>IF(AA366=0,T366,T366-AA366)</f>
        <v>8</v>
      </c>
      <c r="AE366" s="9">
        <v>730000</v>
      </c>
      <c r="AF366" s="9">
        <f>AE366*AD366*U366</f>
        <v>1927200.0000000005</v>
      </c>
      <c r="AG366" s="26">
        <f>ROUND(AF366+AC366,0)</f>
        <v>2141700</v>
      </c>
    </row>
    <row r="367" spans="1:33" ht="19.5" customHeight="1">
      <c r="A367" s="29">
        <f>COUNTIF($H$13:H367,H367)</f>
        <v>1</v>
      </c>
      <c r="B367" s="27" t="s">
        <v>700</v>
      </c>
      <c r="C367" s="107" t="s">
        <v>73</v>
      </c>
      <c r="D367" s="107" t="s">
        <v>701</v>
      </c>
      <c r="E367" s="107" t="s">
        <v>110</v>
      </c>
      <c r="F367" s="104">
        <f>IF(E367="Nam",DATEVALUE(D367),0)</f>
        <v>27200</v>
      </c>
      <c r="G367" s="105">
        <f>IF(E367="Nữ",DATEVALUE(D367),0)</f>
        <v>0</v>
      </c>
      <c r="H367" s="29">
        <v>24</v>
      </c>
      <c r="I367" s="106" t="s">
        <v>702</v>
      </c>
      <c r="J367" s="29" t="s">
        <v>77</v>
      </c>
      <c r="K367" s="29">
        <v>4</v>
      </c>
      <c r="L367" s="30">
        <v>3.33</v>
      </c>
      <c r="M367" s="31">
        <v>0</v>
      </c>
      <c r="N367" s="32">
        <v>39203</v>
      </c>
      <c r="O367" s="29" t="s">
        <v>77</v>
      </c>
      <c r="P367" s="29">
        <v>5</v>
      </c>
      <c r="Q367" s="30">
        <v>3.66</v>
      </c>
      <c r="R367" s="31">
        <v>0</v>
      </c>
      <c r="S367" s="32">
        <v>40299</v>
      </c>
      <c r="T367" s="29">
        <f>13-MONTH(S367)</f>
        <v>8</v>
      </c>
      <c r="U367" s="33">
        <f>(Q367+(Q367*R367))-(L367+(L367*M367))</f>
        <v>0.33000000000000007</v>
      </c>
      <c r="V367" s="33"/>
      <c r="W367" s="33" t="s">
        <v>1062</v>
      </c>
      <c r="X367" s="9" t="s">
        <v>919</v>
      </c>
      <c r="Y367" s="9" t="s">
        <v>919</v>
      </c>
      <c r="Z367" s="9">
        <f>U367*T367*730000*28.5%</f>
        <v>549252.0000000001</v>
      </c>
      <c r="AA367" s="9">
        <f>IF(MONTH(S367)&gt;=5,0,T367-8)</f>
        <v>0</v>
      </c>
      <c r="AB367" s="9">
        <v>650000</v>
      </c>
      <c r="AC367" s="26">
        <f>U367*AA367*AB367</f>
        <v>0</v>
      </c>
      <c r="AD367" s="9">
        <f>IF(AA367=0,T367,T367-AA367)</f>
        <v>8</v>
      </c>
      <c r="AE367" s="9">
        <v>730000</v>
      </c>
      <c r="AF367" s="9">
        <f>AE367*AD367*U367</f>
        <v>1927200.0000000005</v>
      </c>
      <c r="AG367" s="26">
        <f>ROUND(AF367+AC367,0)</f>
        <v>1927200</v>
      </c>
    </row>
    <row r="368" spans="1:33" s="43" customFormat="1" ht="19.5" customHeight="1">
      <c r="A368" s="83">
        <f>COUNTIF($H$13:H368,H368)</f>
        <v>16</v>
      </c>
      <c r="B368" s="84" t="s">
        <v>124</v>
      </c>
      <c r="C368" s="85" t="s">
        <v>501</v>
      </c>
      <c r="D368" s="85" t="s">
        <v>502</v>
      </c>
      <c r="E368" s="85" t="s">
        <v>110</v>
      </c>
      <c r="F368" s="86">
        <f>IF(E368="Nam",DATEVALUE(D368),0)</f>
        <v>19118</v>
      </c>
      <c r="G368" s="87">
        <f>IF(E368="Nữ",DATEVALUE(D368),0)</f>
        <v>0</v>
      </c>
      <c r="H368" s="83">
        <v>5</v>
      </c>
      <c r="I368" s="88" t="s">
        <v>5</v>
      </c>
      <c r="J368" s="83" t="s">
        <v>85</v>
      </c>
      <c r="K368" s="83">
        <v>7</v>
      </c>
      <c r="L368" s="89">
        <v>6.44</v>
      </c>
      <c r="M368" s="90">
        <v>0</v>
      </c>
      <c r="N368" s="91">
        <v>39417</v>
      </c>
      <c r="O368" s="83" t="s">
        <v>85</v>
      </c>
      <c r="P368" s="83">
        <v>8</v>
      </c>
      <c r="Q368" s="89">
        <v>6.78</v>
      </c>
      <c r="R368" s="90">
        <v>0</v>
      </c>
      <c r="S368" s="91">
        <v>40513</v>
      </c>
      <c r="T368" s="83">
        <f>13-MONTH(S368)</f>
        <v>1</v>
      </c>
      <c r="U368" s="92">
        <f>(Q368+(Q368*R368))-(L368+(L368*M368))</f>
        <v>0.33999999999999986</v>
      </c>
      <c r="V368" s="92"/>
      <c r="W368" s="108" t="s">
        <v>1060</v>
      </c>
      <c r="X368" s="43" t="s">
        <v>931</v>
      </c>
      <c r="Y368" s="43" t="s">
        <v>931</v>
      </c>
      <c r="Z368" s="43">
        <f>U368*T368*730000*28.5%</f>
        <v>70736.99999999996</v>
      </c>
      <c r="AA368" s="43">
        <f>IF(MONTH(S368)&gt;=5,0,T368-8)</f>
        <v>0</v>
      </c>
      <c r="AB368" s="43">
        <v>650000</v>
      </c>
      <c r="AC368" s="45">
        <f>U368*AA368*AB368</f>
        <v>0</v>
      </c>
      <c r="AD368" s="43">
        <f>IF(AA368=0,T368,T368-AA368)</f>
        <v>1</v>
      </c>
      <c r="AE368" s="43">
        <v>730000</v>
      </c>
      <c r="AF368" s="43">
        <f>AE368*AD368*U368</f>
        <v>248199.99999999988</v>
      </c>
      <c r="AG368" s="45">
        <f>ROUND(AF368+AC368,0)</f>
        <v>248200</v>
      </c>
    </row>
    <row r="369" spans="1:33" s="43" customFormat="1" ht="19.5" customHeight="1">
      <c r="A369" s="93">
        <f>COUNTIF($H$13:H369,H369)</f>
        <v>3</v>
      </c>
      <c r="B369" s="94" t="s">
        <v>147</v>
      </c>
      <c r="C369" s="95" t="s">
        <v>830</v>
      </c>
      <c r="D369" s="95" t="s">
        <v>864</v>
      </c>
      <c r="E369" s="95" t="s">
        <v>110</v>
      </c>
      <c r="F369" s="96">
        <f>IF(E369="Nam",DATEVALUE(D369),0)</f>
        <v>19369</v>
      </c>
      <c r="G369" s="96">
        <f>IF(E369="Nữ",DATEVALUE(D369),0)</f>
        <v>0</v>
      </c>
      <c r="H369" s="93">
        <v>41</v>
      </c>
      <c r="I369" s="97" t="s">
        <v>10</v>
      </c>
      <c r="J369" s="93" t="s">
        <v>910</v>
      </c>
      <c r="K369" s="93">
        <v>1</v>
      </c>
      <c r="L369" s="98">
        <v>6.2</v>
      </c>
      <c r="M369" s="99">
        <v>0</v>
      </c>
      <c r="N369" s="100">
        <v>39569</v>
      </c>
      <c r="O369" s="93" t="s">
        <v>910</v>
      </c>
      <c r="P369" s="93">
        <v>2</v>
      </c>
      <c r="Q369" s="98">
        <v>6.56</v>
      </c>
      <c r="R369" s="99">
        <v>0</v>
      </c>
      <c r="S369" s="100">
        <v>40299</v>
      </c>
      <c r="T369" s="93">
        <f>13-MONTH(S369)</f>
        <v>8</v>
      </c>
      <c r="U369" s="101">
        <f>(Q369+(Q369*R369))-(L369+(L369*M369))</f>
        <v>0.35999999999999943</v>
      </c>
      <c r="V369" s="102">
        <v>2102400</v>
      </c>
      <c r="W369" s="109" t="s">
        <v>1060</v>
      </c>
      <c r="X369" s="43" t="s">
        <v>937</v>
      </c>
      <c r="Y369" s="43" t="s">
        <v>937</v>
      </c>
      <c r="Z369" s="43">
        <f>U369*T369*730000*28.5%</f>
        <v>599183.9999999991</v>
      </c>
      <c r="AA369" s="43">
        <f>IF(MONTH(S369)&gt;=5,0,T369-8)</f>
        <v>0</v>
      </c>
      <c r="AB369" s="43">
        <v>650000</v>
      </c>
      <c r="AC369" s="45">
        <f>U369*AA369*AB369</f>
        <v>0</v>
      </c>
      <c r="AD369" s="43">
        <f>IF(AA369=0,T369,T369-AA369)</f>
        <v>8</v>
      </c>
      <c r="AE369" s="43">
        <v>730000</v>
      </c>
      <c r="AF369" s="43">
        <f>AE369*AD369*U369</f>
        <v>2102399.9999999967</v>
      </c>
      <c r="AG369" s="45">
        <f>ROUND(AF369+AC369,0)</f>
        <v>2102400</v>
      </c>
    </row>
  </sheetData>
  <autoFilter ref="A12:AG369"/>
  <mergeCells count="18">
    <mergeCell ref="A4:W4"/>
    <mergeCell ref="A5:W5"/>
    <mergeCell ref="A1:I1"/>
    <mergeCell ref="A2:I2"/>
    <mergeCell ref="J9:N9"/>
    <mergeCell ref="O9:S9"/>
    <mergeCell ref="I9:I10"/>
    <mergeCell ref="H9:H10"/>
    <mergeCell ref="F9:G9"/>
    <mergeCell ref="T9:T10"/>
    <mergeCell ref="C9:C10"/>
    <mergeCell ref="A6:W6"/>
    <mergeCell ref="A7:W7"/>
    <mergeCell ref="V9:V10"/>
    <mergeCell ref="W9:W10"/>
    <mergeCell ref="B9:B10"/>
    <mergeCell ref="A9:A10"/>
    <mergeCell ref="U9:U10"/>
  </mergeCells>
  <printOptions/>
  <pageMargins left="0.19" right="0.17" top="0.28" bottom="0.49" header="0.19" footer="0.24"/>
  <pageSetup horizontalDpi="600" verticalDpi="600" orientation="landscape" paperSize="9" scale="8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cp:lastPrinted>2010-12-25T04:02:02Z</cp:lastPrinted>
  <dcterms:created xsi:type="dcterms:W3CDTF">2009-10-15T04:04:02Z</dcterms:created>
  <dcterms:modified xsi:type="dcterms:W3CDTF">2010-12-25T04:08:35Z</dcterms:modified>
  <cp:category/>
  <cp:version/>
  <cp:contentType/>
  <cp:contentStatus/>
</cp:coreProperties>
</file>