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20" firstSheet="2" activeTab="2"/>
  </bookViews>
  <sheets>
    <sheet name="tien_so" sheetId="1" state="hidden" r:id="rId1"/>
    <sheet name="Don gia" sheetId="2" state="hidden" r:id="rId2"/>
    <sheet name="Chi tiet" sheetId="3" r:id="rId3"/>
  </sheets>
  <definedNames>
    <definedName name="_xlnm._FilterDatabase" localSheetId="2" hidden="1">'Chi tiet'!$A$8:$M$12</definedName>
    <definedName name="CNV">#REF!</definedName>
    <definedName name="ngach">#REF!</definedName>
    <definedName name="pc">#REF!</definedName>
    <definedName name="_xlnm.Print_Area" localSheetId="2">'Chi tiet'!$A$1:$M$24</definedName>
    <definedName name="_xlnm.Print_Titles" localSheetId="2">'Chi tiet'!$8:$8</definedName>
    <definedName name="tam">#REF!</definedName>
  </definedNames>
  <calcPr fullCalcOnLoad="1"/>
</workbook>
</file>

<file path=xl/sharedStrings.xml><?xml version="1.0" encoding="utf-8"?>
<sst xmlns="http://schemas.openxmlformats.org/spreadsheetml/2006/main" count="74" uniqueCount="50">
  <si>
    <t>Ghi chú</t>
  </si>
  <si>
    <t>Môn học</t>
  </si>
  <si>
    <t>Người học (người)</t>
  </si>
  <si>
    <t>ĐH</t>
  </si>
  <si>
    <t>ĐH-TT</t>
  </si>
  <si>
    <t>ĐH-CLC</t>
  </si>
  <si>
    <t>Họ đệm</t>
  </si>
  <si>
    <t>STT</t>
  </si>
  <si>
    <t>CH</t>
  </si>
  <si>
    <t>NCS</t>
  </si>
  <si>
    <t>Mã GV</t>
  </si>
  <si>
    <t>Tên</t>
  </si>
  <si>
    <t>BỘ NÔNG NGHIỆP VÀ PTNT</t>
  </si>
  <si>
    <t>HỌC VIỆN NÔNG NGHIỆP VIỆT NAM</t>
  </si>
  <si>
    <t>Kh«ng söa 
dßng trªn</t>
  </si>
  <si>
    <t>đồng./.</t>
  </si>
  <si>
    <t>Mã</t>
  </si>
  <si>
    <t>Đơn vị</t>
  </si>
  <si>
    <t>Tổng cộng</t>
  </si>
  <si>
    <t>đồng</t>
  </si>
  <si>
    <t>Bằng chữ:</t>
  </si>
  <si>
    <t>CD</t>
  </si>
  <si>
    <t>Ma</t>
  </si>
  <si>
    <t>Gia</t>
  </si>
  <si>
    <t>Tổng số tiền thanh toán:</t>
  </si>
  <si>
    <t>Đơn giá
(Đồng)</t>
  </si>
  <si>
    <t>Thành tiền
(đồng)</t>
  </si>
  <si>
    <t>Tiết quy đổi (tiết)</t>
  </si>
  <si>
    <t>Đơn giá dạy bình thường</t>
  </si>
  <si>
    <t>Đơn giá dạy tiên tiến CLC (1.5)</t>
  </si>
  <si>
    <t>SĐH</t>
  </si>
  <si>
    <t>GV và TĐ</t>
  </si>
  <si>
    <t>GVC và TĐ</t>
  </si>
  <si>
    <t>GVCC và TĐ</t>
  </si>
  <si>
    <t>ĐỐI VỚI GIẢNG VIÊN THỈNH GIẢNG</t>
  </si>
  <si>
    <t>BẢNG THANH TOÁN TIỀN GIẢNG DẠY LỚP TỔ CHỨC RIÊNG (LỚP ĐẶC BIỆT) HỌC KỲ I NĂM HỌC 2018-2019</t>
  </si>
  <si>
    <t>TG427</t>
  </si>
  <si>
    <t>TG436</t>
  </si>
  <si>
    <t>Oanh</t>
  </si>
  <si>
    <t>Kính</t>
  </si>
  <si>
    <t>Nguyễn Ngọc</t>
  </si>
  <si>
    <t>Nguyễn Thị Kim</t>
  </si>
  <si>
    <t>Côn trùng</t>
  </si>
  <si>
    <t>Hệ thống điện</t>
  </si>
  <si>
    <t>Dịch tễ học BVTV</t>
  </si>
  <si>
    <t>Dịch học bảo vệ thực vật</t>
  </si>
  <si>
    <t>Lưới điện</t>
  </si>
  <si>
    <t>Ký nhận</t>
  </si>
  <si>
    <t>Dạy ĐH</t>
  </si>
  <si>
    <t>(Kèm theo Quyết định số    235    /QĐ-HVN ngày    25  tháng  01  năm 2019 của Giám đốc Học viện Nông nghiệp Việt Nam)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</si>
</sst>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&quot;£&quot;#,##0;\-&quot;£&quot;#,##0"/>
    <numFmt numFmtId="174" formatCode="&quot;£&quot;#,##0;[Red]\-&quot;£&quot;#,##0"/>
    <numFmt numFmtId="175" formatCode="&quot;£&quot;#,##0.00;\-&quot;£&quot;#,##0.00"/>
    <numFmt numFmtId="176" formatCode="&quot;£&quot;#,##0.00;[Red]\-&quot;£&quot;#,##0.00"/>
    <numFmt numFmtId="177" formatCode="_-&quot;£&quot;* #,##0_-;\-&quot;£&quot;* #,##0_-;_-&quot;£&quot;* &quot;-&quot;_-;_-@_-"/>
    <numFmt numFmtId="178" formatCode="_-* #,##0_-;\-* #,##0_-;_-* &quot;-&quot;_-;_-@_-"/>
    <numFmt numFmtId="179" formatCode="_-&quot;£&quot;* #,##0.00_-;\-&quot;£&quot;* #,##0.00_-;_-&quot;£&quot;* &quot;-&quot;??_-;_-@_-"/>
    <numFmt numFmtId="180" formatCode="_-* #,##0.00_-;\-* #,##0.00_-;_-* &quot;-&quot;??_-;_-@_-"/>
    <numFmt numFmtId="181" formatCode="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.0"/>
    <numFmt numFmtId="186" formatCode="#,##0.000"/>
    <numFmt numFmtId="187" formatCode="[$€-2]\ #,##0.00_);[Red]\([$€-2]\ #,##0.00\)"/>
    <numFmt numFmtId="188" formatCode="_(* #,##0.0_);_(* \(#,##0.0\);_(* &quot;-&quot;??_);_(@_)"/>
    <numFmt numFmtId="189" formatCode="_(* #,##0_);_(* \(#,##0\);_(* &quot;-&quot;??_);_(@_)"/>
    <numFmt numFmtId="190" formatCode="0.000"/>
    <numFmt numFmtId="191" formatCode="0.000000"/>
    <numFmt numFmtId="192" formatCode="0.00000"/>
    <numFmt numFmtId="193" formatCode="0.0000"/>
    <numFmt numFmtId="194" formatCode="#,##0.0000000000"/>
    <numFmt numFmtId="195" formatCode="#,##0.000000000"/>
    <numFmt numFmtId="196" formatCode="#,##0.00000000"/>
    <numFmt numFmtId="197" formatCode="#,##0.0000000"/>
    <numFmt numFmtId="198" formatCode="#,##0.000000"/>
    <numFmt numFmtId="199" formatCode="#,##0.00000"/>
    <numFmt numFmtId="200" formatCode="#,##0.0000"/>
    <numFmt numFmtId="201" formatCode="mm/yyyy"/>
    <numFmt numFmtId="202" formatCode="_(* #,##0.0_);_(* \(#,##0.0\);_(* &quot;-&quot;_);_(@_)"/>
    <numFmt numFmtId="203" formatCode="_(* #,##0.00_);_(* \(#,##0.00\);_(* &quot;-&quot;_);_(@_)"/>
    <numFmt numFmtId="204" formatCode="00.000"/>
    <numFmt numFmtId="205" formatCode="mm/dd/yy"/>
    <numFmt numFmtId="206" formatCode="yy/mm/dd"/>
    <numFmt numFmtId="207" formatCode="yyyy/mm/dd"/>
    <numFmt numFmtId="208" formatCode="yyyymmdd"/>
    <numFmt numFmtId="209" formatCode="000"/>
    <numFmt numFmtId="210" formatCode="00"/>
    <numFmt numFmtId="211" formatCode="00,000"/>
    <numFmt numFmtId="212" formatCode="0.0%"/>
    <numFmt numFmtId="213" formatCode="0.000%"/>
    <numFmt numFmtId="214" formatCode="_(* #,##0.000_);_(* \(#,##0.000\);_(* &quot;-&quot;??_);_(@_)"/>
    <numFmt numFmtId="215" formatCode="_(* #,##0.0000_);_(* \(#,##0.0000\);_(* &quot;-&quot;??_);_(@_)"/>
    <numFmt numFmtId="216" formatCode="#,##0.00000000000"/>
    <numFmt numFmtId="217" formatCode="#,##0.000000000000"/>
    <numFmt numFmtId="218" formatCode="#,##0.0000000000000"/>
    <numFmt numFmtId="219" formatCode="0.0000000"/>
    <numFmt numFmtId="220" formatCode="_-* #,##0.0_-;\-* #,##0.0_-;_-* &quot;-&quot;??_-;_-@_-"/>
    <numFmt numFmtId="221" formatCode="_-* #,##0_-;\-* #,##0_-;_-* &quot;-&quot;??_-;_-@_-"/>
    <numFmt numFmtId="222" formatCode="_(* #,##0.0_);_(* \(#,##0.0\);_(* &quot;-&quot;?_);_(@_)"/>
  </numFmts>
  <fonts count="46"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2"/>
      <color indexed="36"/>
      <name val=".VnTime"/>
      <family val="2"/>
    </font>
    <font>
      <u val="single"/>
      <sz val="12"/>
      <color indexed="12"/>
      <name val=".VnTime"/>
      <family val="2"/>
    </font>
    <font>
      <sz val="12"/>
      <name val=".VnTime"/>
      <family val="0"/>
    </font>
    <font>
      <sz val="10"/>
      <name val=".VnArial"/>
      <family val="2"/>
    </font>
    <font>
      <sz val="10"/>
      <name val="VNI-Times"/>
      <family val="0"/>
    </font>
    <font>
      <sz val="13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7" borderId="1" applyNumberFormat="0" applyAlignment="0" applyProtection="0"/>
    <xf numFmtId="0" fontId="39" fillId="0" borderId="6" applyNumberFormat="0" applyFill="0" applyAlignment="0" applyProtection="0"/>
    <xf numFmtId="0" fontId="40" fillId="22" borderId="0" applyNumberFormat="0" applyBorder="0" applyAlignment="0" applyProtection="0"/>
    <xf numFmtId="0" fontId="3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41" fillId="20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3" fontId="2" fillId="0" borderId="0" xfId="0" applyNumberFormat="1" applyFont="1" applyFill="1" applyAlignment="1">
      <alignment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89" fontId="13" fillId="0" borderId="0" xfId="42" applyNumberFormat="1" applyFont="1" applyFill="1" applyAlignment="1" applyProtection="1">
      <alignment vertical="center"/>
      <protection hidden="1"/>
    </xf>
    <xf numFmtId="0" fontId="14" fillId="0" borderId="0" xfId="60" applyFont="1" applyFill="1" applyAlignment="1" applyProtection="1">
      <alignment horizontal="center"/>
      <protection hidden="1"/>
    </xf>
    <xf numFmtId="0" fontId="15" fillId="0" borderId="0" xfId="60" applyFont="1" applyFill="1" applyAlignment="1" applyProtection="1">
      <alignment horizontal="center"/>
      <protection hidden="1"/>
    </xf>
    <xf numFmtId="0" fontId="3" fillId="0" borderId="0" xfId="61" applyFont="1">
      <alignment/>
      <protection/>
    </xf>
    <xf numFmtId="0" fontId="16" fillId="0" borderId="0" xfId="61" applyFont="1" applyFill="1" applyAlignment="1" applyProtection="1">
      <alignment horizontal="center" vertical="center" wrapText="1"/>
      <protection hidden="1"/>
    </xf>
    <xf numFmtId="0" fontId="17" fillId="0" borderId="0" xfId="60" applyFont="1" applyFill="1" applyProtection="1">
      <alignment/>
      <protection hidden="1"/>
    </xf>
    <xf numFmtId="0" fontId="18" fillId="0" borderId="0" xfId="60" applyFont="1" applyFill="1" applyProtection="1">
      <alignment/>
      <protection hidden="1"/>
    </xf>
    <xf numFmtId="0" fontId="19" fillId="0" borderId="0" xfId="61" applyFont="1" applyFill="1" applyAlignment="1" applyProtection="1">
      <alignment vertical="center"/>
      <protection hidden="1"/>
    </xf>
    <xf numFmtId="0" fontId="20" fillId="0" borderId="0" xfId="61" applyFont="1" applyFill="1" applyAlignment="1" applyProtection="1">
      <alignment horizontal="center" vertical="center"/>
      <protection hidden="1"/>
    </xf>
    <xf numFmtId="0" fontId="18" fillId="0" borderId="0" xfId="59" applyFont="1" applyFill="1" applyAlignment="1" applyProtection="1">
      <alignment horizontal="center"/>
      <protection hidden="1"/>
    </xf>
    <xf numFmtId="0" fontId="18" fillId="0" borderId="0" xfId="60" applyFont="1" applyFill="1" applyAlignment="1" applyProtection="1">
      <alignment horizontal="center"/>
      <protection hidden="1"/>
    </xf>
    <xf numFmtId="0" fontId="17" fillId="0" borderId="0" xfId="58" applyFont="1" applyFill="1" applyAlignment="1">
      <alignment horizontal="center" vertical="center"/>
      <protection/>
    </xf>
    <xf numFmtId="0" fontId="17" fillId="0" borderId="0" xfId="58" applyFont="1" applyFill="1" applyAlignment="1">
      <alignment vertical="center"/>
      <protection/>
    </xf>
    <xf numFmtId="0" fontId="17" fillId="0" borderId="0" xfId="58" applyFont="1" applyFill="1" applyAlignment="1">
      <alignment vertical="center" wrapText="1"/>
      <protection/>
    </xf>
    <xf numFmtId="1" fontId="17" fillId="0" borderId="0" xfId="58" applyNumberFormat="1" applyFont="1" applyFill="1" applyAlignment="1">
      <alignment vertical="center"/>
      <protection/>
    </xf>
    <xf numFmtId="0" fontId="17" fillId="0" borderId="0" xfId="58" applyFont="1" applyFill="1" applyAlignment="1">
      <alignment horizontal="left" vertical="center"/>
      <protection/>
    </xf>
    <xf numFmtId="2" fontId="17" fillId="0" borderId="0" xfId="58" applyNumberFormat="1" applyFont="1" applyFill="1" applyAlignment="1">
      <alignment horizontal="center" vertical="center"/>
      <protection/>
    </xf>
    <xf numFmtId="189" fontId="2" fillId="0" borderId="0" xfId="42" applyNumberFormat="1" applyFont="1" applyFill="1" applyAlignment="1">
      <alignment vertical="center"/>
    </xf>
    <xf numFmtId="189" fontId="4" fillId="0" borderId="10" xfId="42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/>
    </xf>
    <xf numFmtId="1" fontId="22" fillId="0" borderId="12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vertical="center"/>
    </xf>
    <xf numFmtId="0" fontId="22" fillId="0" borderId="14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vertical="center" wrapText="1"/>
    </xf>
    <xf numFmtId="0" fontId="22" fillId="0" borderId="12" xfId="0" applyNumberFormat="1" applyFont="1" applyFill="1" applyBorder="1" applyAlignment="1">
      <alignment horizontal="left" vertical="center"/>
    </xf>
    <xf numFmtId="172" fontId="22" fillId="0" borderId="12" xfId="0" applyNumberFormat="1" applyFont="1" applyFill="1" applyBorder="1" applyAlignment="1">
      <alignment horizontal="center" vertical="center"/>
    </xf>
    <xf numFmtId="189" fontId="22" fillId="0" borderId="12" xfId="42" applyNumberFormat="1" applyFont="1" applyFill="1" applyBorder="1" applyAlignment="1">
      <alignment vertical="center"/>
    </xf>
    <xf numFmtId="3" fontId="2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89" fontId="2" fillId="0" borderId="0" xfId="42" applyNumberFormat="1" applyFont="1" applyAlignment="1">
      <alignment horizontal="right"/>
    </xf>
    <xf numFmtId="0" fontId="4" fillId="0" borderId="0" xfId="0" applyFont="1" applyAlignment="1">
      <alignment horizontal="center"/>
    </xf>
    <xf numFmtId="1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vertical="center"/>
    </xf>
    <xf numFmtId="0" fontId="22" fillId="0" borderId="0" xfId="0" applyNumberFormat="1" applyFont="1" applyFill="1" applyBorder="1" applyAlignment="1">
      <alignment horizontal="left" vertical="center"/>
    </xf>
    <xf numFmtId="172" fontId="22" fillId="0" borderId="0" xfId="0" applyNumberFormat="1" applyFont="1" applyFill="1" applyBorder="1" applyAlignment="1">
      <alignment horizontal="center" vertical="center"/>
    </xf>
    <xf numFmtId="189" fontId="22" fillId="0" borderId="0" xfId="42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14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vertical="center" wrapText="1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NumberFormat="1" applyFont="1" applyFill="1" applyBorder="1" applyAlignment="1">
      <alignment vertical="center"/>
    </xf>
    <xf numFmtId="0" fontId="22" fillId="0" borderId="17" xfId="0" applyNumberFormat="1" applyFont="1" applyFill="1" applyBorder="1" applyAlignment="1">
      <alignment vertical="center"/>
    </xf>
    <xf numFmtId="0" fontId="22" fillId="0" borderId="17" xfId="0" applyNumberFormat="1" applyFont="1" applyFill="1" applyBorder="1" applyAlignment="1">
      <alignment horizontal="center" vertical="center"/>
    </xf>
    <xf numFmtId="0" fontId="22" fillId="0" borderId="15" xfId="0" applyNumberFormat="1" applyFont="1" applyFill="1" applyBorder="1" applyAlignment="1">
      <alignment vertical="center" wrapText="1"/>
    </xf>
    <xf numFmtId="0" fontId="22" fillId="0" borderId="15" xfId="0" applyNumberFormat="1" applyFont="1" applyFill="1" applyBorder="1" applyAlignment="1">
      <alignment horizontal="left" vertical="center"/>
    </xf>
    <xf numFmtId="172" fontId="22" fillId="0" borderId="15" xfId="0" applyNumberFormat="1" applyFont="1" applyFill="1" applyBorder="1" applyAlignment="1">
      <alignment horizontal="center" vertical="center"/>
    </xf>
    <xf numFmtId="189" fontId="22" fillId="0" borderId="15" xfId="42" applyNumberFormat="1" applyFont="1" applyFill="1" applyBorder="1" applyAlignment="1">
      <alignment vertical="center"/>
    </xf>
    <xf numFmtId="3" fontId="22" fillId="0" borderId="15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" fontId="21" fillId="0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left" vertical="center"/>
    </xf>
    <xf numFmtId="185" fontId="21" fillId="0" borderId="11" xfId="0" applyNumberFormat="1" applyFont="1" applyFill="1" applyBorder="1" applyAlignment="1">
      <alignment horizontal="center" vertical="center"/>
    </xf>
    <xf numFmtId="189" fontId="21" fillId="0" borderId="11" xfId="42" applyNumberFormat="1" applyFont="1" applyFill="1" applyBorder="1" applyAlignment="1">
      <alignment vertical="center"/>
    </xf>
    <xf numFmtId="3" fontId="21" fillId="0" borderId="11" xfId="0" applyNumberFormat="1" applyFont="1" applyFill="1" applyBorder="1" applyAlignment="1">
      <alignment vertical="center"/>
    </xf>
    <xf numFmtId="3" fontId="21" fillId="0" borderId="11" xfId="0" applyNumberFormat="1" applyFont="1" applyFill="1" applyBorder="1" applyAlignment="1">
      <alignment horizontal="center" vertical="center"/>
    </xf>
    <xf numFmtId="0" fontId="21" fillId="0" borderId="18" xfId="0" applyNumberFormat="1" applyFont="1" applyFill="1" applyBorder="1" applyAlignment="1">
      <alignment vertical="center"/>
    </xf>
    <xf numFmtId="0" fontId="21" fillId="0" borderId="19" xfId="0" applyNumberFormat="1" applyFont="1" applyFill="1" applyBorder="1" applyAlignment="1">
      <alignment vertical="center"/>
    </xf>
    <xf numFmtId="185" fontId="21" fillId="0" borderId="0" xfId="0" applyNumberFormat="1" applyFont="1" applyFill="1" applyBorder="1" applyAlignment="1">
      <alignment vertical="center"/>
    </xf>
    <xf numFmtId="172" fontId="2" fillId="0" borderId="0" xfId="0" applyNumberFormat="1" applyFont="1" applyFill="1" applyAlignment="1">
      <alignment vertical="center"/>
    </xf>
    <xf numFmtId="3" fontId="0" fillId="0" borderId="0" xfId="0" applyNumberFormat="1" applyAlignment="1">
      <alignment/>
    </xf>
    <xf numFmtId="3" fontId="22" fillId="0" borderId="12" xfId="0" applyNumberFormat="1" applyFont="1" applyFill="1" applyBorder="1" applyAlignment="1">
      <alignment horizontal="left" vertical="center"/>
    </xf>
    <xf numFmtId="1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172" fontId="25" fillId="0" borderId="0" xfId="0" applyNumberFormat="1" applyFont="1" applyFill="1" applyBorder="1" applyAlignment="1">
      <alignment horizontal="center" vertical="center"/>
    </xf>
    <xf numFmtId="189" fontId="25" fillId="0" borderId="0" xfId="42" applyNumberFormat="1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3" fontId="22" fillId="0" borderId="20" xfId="0" applyNumberFormat="1" applyFont="1" applyFill="1" applyBorder="1" applyAlignment="1">
      <alignment vertical="center"/>
    </xf>
    <xf numFmtId="1" fontId="21" fillId="24" borderId="11" xfId="0" applyNumberFormat="1" applyFont="1" applyFill="1" applyBorder="1" applyAlignment="1">
      <alignment horizontal="center" vertical="center" wrapText="1"/>
    </xf>
    <xf numFmtId="1" fontId="21" fillId="24" borderId="18" xfId="0" applyNumberFormat="1" applyFont="1" applyFill="1" applyBorder="1" applyAlignment="1">
      <alignment horizontal="center" vertical="center" wrapText="1"/>
    </xf>
    <xf numFmtId="1" fontId="21" fillId="24" borderId="19" xfId="0" applyNumberFormat="1" applyFont="1" applyFill="1" applyBorder="1" applyAlignment="1">
      <alignment horizontal="center" vertical="center" wrapText="1"/>
    </xf>
    <xf numFmtId="172" fontId="21" fillId="24" borderId="11" xfId="0" applyNumberFormat="1" applyFont="1" applyFill="1" applyBorder="1" applyAlignment="1">
      <alignment horizontal="center" vertical="center" wrapText="1"/>
    </xf>
    <xf numFmtId="189" fontId="21" fillId="24" borderId="11" xfId="42" applyNumberFormat="1" applyFont="1" applyFill="1" applyBorder="1" applyAlignment="1">
      <alignment horizontal="center" vertical="center" wrapText="1"/>
    </xf>
    <xf numFmtId="3" fontId="21" fillId="24" borderId="11" xfId="0" applyNumberFormat="1" applyFont="1" applyFill="1" applyBorder="1" applyAlignment="1">
      <alignment horizontal="center" vertical="center" wrapText="1"/>
    </xf>
    <xf numFmtId="0" fontId="21" fillId="24" borderId="11" xfId="0" applyNumberFormat="1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02_Vuot_gio_ca_nam_2016_2017" xfId="58"/>
    <cellStyle name="Normal_Dichso" xfId="59"/>
    <cellStyle name="Normal_DocSoUnicode" xfId="60"/>
    <cellStyle name="Normal_Lenh_chi_VietinBank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7"/>
  <sheetViews>
    <sheetView showZeros="0" zoomScalePageLayoutView="0" workbookViewId="0" topLeftCell="A1">
      <selection activeCell="C1" sqref="C1"/>
    </sheetView>
  </sheetViews>
  <sheetFormatPr defaultColWidth="10.28125" defaultRowHeight="15"/>
  <cols>
    <col min="1" max="1" width="10.28125" style="26" customWidth="1"/>
    <col min="2" max="2" width="19.28125" style="27" bestFit="1" customWidth="1"/>
    <col min="3" max="3" width="10.28125" style="27" customWidth="1"/>
    <col min="4" max="4" width="10.28125" style="26" customWidth="1"/>
    <col min="5" max="9" width="10.28125" style="27" customWidth="1"/>
    <col min="10" max="12" width="10.28125" style="26" customWidth="1"/>
    <col min="13" max="13" width="10.28125" style="28" customWidth="1"/>
    <col min="14" max="18" width="10.28125" style="26" customWidth="1"/>
    <col min="19" max="31" width="10.28125" style="27" customWidth="1"/>
    <col min="32" max="32" width="10.28125" style="29" customWidth="1"/>
    <col min="33" max="49" width="10.28125" style="27" customWidth="1"/>
    <col min="50" max="51" width="10.28125" style="26" customWidth="1"/>
    <col min="52" max="53" width="10.28125" style="30" customWidth="1"/>
    <col min="54" max="54" width="10.28125" style="26" customWidth="1"/>
    <col min="55" max="55" width="10.28125" style="30" customWidth="1"/>
    <col min="56" max="60" width="10.28125" style="26" customWidth="1"/>
    <col min="61" max="62" width="10.28125" style="31" customWidth="1"/>
    <col min="63" max="84" width="10.28125" style="26" customWidth="1"/>
    <col min="85" max="85" width="10.28125" style="31" customWidth="1"/>
    <col min="86" max="87" width="10.28125" style="26" customWidth="1"/>
    <col min="88" max="88" width="10.28125" style="31" customWidth="1"/>
    <col min="89" max="89" width="10.28125" style="26" customWidth="1"/>
    <col min="90" max="16384" width="10.28125" style="27" customWidth="1"/>
  </cols>
  <sheetData>
    <row r="1" spans="2:15" s="18" customFormat="1" ht="16.5">
      <c r="B1" s="15">
        <f>'Chi tiet'!F16</f>
        <v>9536000</v>
      </c>
      <c r="C1" s="16" t="str">
        <f>RIGHT("000000000000"&amp;ROUND(B1,0),12)</f>
        <v>000009536000</v>
      </c>
      <c r="D1" s="17">
        <v>1</v>
      </c>
      <c r="E1" s="17">
        <v>2</v>
      </c>
      <c r="F1" s="17">
        <v>3</v>
      </c>
      <c r="G1" s="17">
        <v>4</v>
      </c>
      <c r="H1" s="17">
        <v>5</v>
      </c>
      <c r="I1" s="17">
        <v>6</v>
      </c>
      <c r="J1" s="17">
        <v>7</v>
      </c>
      <c r="K1" s="17">
        <v>8</v>
      </c>
      <c r="L1" s="17">
        <v>9</v>
      </c>
      <c r="M1" s="17">
        <v>10</v>
      </c>
      <c r="N1" s="17">
        <v>11</v>
      </c>
      <c r="O1" s="17">
        <v>12</v>
      </c>
    </row>
    <row r="2" spans="2:15" s="18" customFormat="1" ht="25.5">
      <c r="B2" s="19" t="s">
        <v>14</v>
      </c>
      <c r="C2" s="20"/>
      <c r="D2" s="21">
        <f>VALUE(MID(C1,D1,1))</f>
        <v>0</v>
      </c>
      <c r="E2" s="21">
        <f>VALUE(MID(C1,E1,1))</f>
        <v>0</v>
      </c>
      <c r="F2" s="21">
        <f>VALUE(MID(C1,F1,1))</f>
        <v>0</v>
      </c>
      <c r="G2" s="21">
        <f>VALUE(MID(C1,G1,1))</f>
        <v>0</v>
      </c>
      <c r="H2" s="21">
        <f>VALUE(MID(C1,H1,1))</f>
        <v>0</v>
      </c>
      <c r="I2" s="21">
        <f>VALUE(MID(C1,I1,1))</f>
        <v>9</v>
      </c>
      <c r="J2" s="21">
        <f>VALUE(MID(C1,J1,1))</f>
        <v>5</v>
      </c>
      <c r="K2" s="21">
        <f>VALUE(MID(C1,K1,1))</f>
        <v>3</v>
      </c>
      <c r="L2" s="21">
        <f>VALUE(MID(C1,L1,1))</f>
        <v>6</v>
      </c>
      <c r="M2" s="21">
        <f>VALUE(MID(C1,M1,1))</f>
        <v>0</v>
      </c>
      <c r="N2" s="21">
        <f>VALUE(MID(C1,N1,1))</f>
        <v>0</v>
      </c>
      <c r="O2" s="21">
        <f>VALUE(MID(C1,O1,1))</f>
        <v>0</v>
      </c>
    </row>
    <row r="3" spans="2:15" s="18" customFormat="1" ht="16.5">
      <c r="B3" s="22"/>
      <c r="C3" s="20"/>
      <c r="D3" s="21">
        <f>SUM(D2:D2)</f>
        <v>0</v>
      </c>
      <c r="E3" s="21">
        <f>SUM(D2:E2)</f>
        <v>0</v>
      </c>
      <c r="F3" s="21">
        <f>SUM(D2:F2)</f>
        <v>0</v>
      </c>
      <c r="G3" s="21">
        <f>SUM(G2:G2)</f>
        <v>0</v>
      </c>
      <c r="H3" s="21">
        <f>SUM(G2:H2)</f>
        <v>0</v>
      </c>
      <c r="I3" s="21">
        <f>SUM(G2:I2)</f>
        <v>9</v>
      </c>
      <c r="J3" s="21">
        <f>SUM(J2:J2)</f>
        <v>5</v>
      </c>
      <c r="K3" s="21">
        <f>SUM(J2:K2)</f>
        <v>8</v>
      </c>
      <c r="L3" s="21">
        <f>SUM(J2:L2)</f>
        <v>14</v>
      </c>
      <c r="M3" s="21">
        <f>SUM(M2:M2)</f>
        <v>0</v>
      </c>
      <c r="N3" s="21">
        <f>SUM(M2:N2)</f>
        <v>0</v>
      </c>
      <c r="O3" s="21">
        <f>SUM(M2:O2)</f>
        <v>0</v>
      </c>
    </row>
    <row r="4" spans="2:15" s="18" customFormat="1" ht="16.5">
      <c r="B4" s="23"/>
      <c r="C4" s="20"/>
      <c r="D4" s="24">
        <f>IF(D2=0,"",CHOOSE(D2,"một","hai","ba","bốn","năm","sáu","bảy","tám","chín"))</f>
      </c>
      <c r="E4" s="24">
        <f>IF(E2=0,IF(AND(D2&lt;&gt;0,F2&lt;&gt;0),"lẻ",""),CHOOSE(E2,"mười ","hai","ba","bốn","năm","sáu","bảy","tám","chín"))</f>
      </c>
      <c r="F4" s="24">
        <f>IF(F2=0,"",CHOOSE(F2,IF(E2&gt;1,"mốt","một"),"hai","ba","bốn",IF(E2=0,"năm","lăm"),"sáu","bảy","tám","chín"))</f>
      </c>
      <c r="G4" s="24">
        <f>IF(G2=0,"",CHOOSE(G2,"một","hai","ba","bốn","năm","sáu","bảy","tám","chín"))</f>
      </c>
      <c r="H4" s="24">
        <f>IF(H2=0,IF(AND(G2&lt;&gt;0,I2&lt;&gt;0),"lẻ",""),CHOOSE(H2,"mười","hai","ba","bốn","năm","sáu","bảy","tám","chín"))</f>
      </c>
      <c r="I4" s="24" t="str">
        <f>IF(I2=0,"",CHOOSE(I2,IF(H2&gt;1,"mốt","một"),"hai","ba","bốn",IF(H2=0,"năm","lăm"),"sáu","bảy","tám","chín"))</f>
        <v>chín</v>
      </c>
      <c r="J4" s="24" t="str">
        <f>IF(J2=0,"",CHOOSE(J2,"một","hai","ba","bốn","năm","sáu","bảy","tám","chín"))</f>
        <v>năm</v>
      </c>
      <c r="K4" s="24" t="str">
        <f>IF(K2=0,IF(AND(J2&lt;&gt;0,L2&lt;&gt;0),"lẻ",""),CHOOSE(K2,"mười","hai","ba","bốn","năm","sáu","bảy","tám","chín"))</f>
        <v>ba</v>
      </c>
      <c r="L4" s="24" t="str">
        <f>IF(L2=0,"",CHOOSE(L2,IF(K2&gt;1,"mốt","một"),"hai","ba","bốn",IF(K2=0,"năm","lăm"),"sáu","bảy","tám","chín"))</f>
        <v>sáu</v>
      </c>
      <c r="M4" s="21">
        <f>IF(M2=0,"",CHOOSE(M2,"một","hai","ba","bốn","năm","sáu","bảy","tám","chín"))</f>
      </c>
      <c r="N4" s="25">
        <f>IF(N2=0,IF(AND(M2&lt;&gt;0,O2&lt;&gt;0),"lẻ",""),CHOOSE(N2,"một","hai","ba","bốn","năm","sáu","bảy","tám","chín"))</f>
      </c>
      <c r="O4" s="25">
        <f>IF(O2=0,"",CHOOSE(O2,IF(N2&gt;1,"một","một"),"hai","ba","bốn",IF(N2=0,"năm","lăm"),"sáu","bảy","tám","chín"))</f>
      </c>
    </row>
    <row r="5" spans="2:15" s="18" customFormat="1" ht="16.5">
      <c r="B5" s="22"/>
      <c r="C5" s="20"/>
      <c r="D5" s="25">
        <f>IF(D2=0,"","trăm")</f>
      </c>
      <c r="E5" s="25">
        <f>IF(E2=0,"",IF(E2=1,"","mươi"))</f>
      </c>
      <c r="F5" s="25">
        <f>IF(AND(F2=0,F3=0),"","tỷ")</f>
      </c>
      <c r="G5" s="25">
        <f>IF(G2=0,"","trăm")</f>
      </c>
      <c r="H5" s="25">
        <f>IF(H2=0,"",IF(H2=1,"","mươi"))</f>
      </c>
      <c r="I5" s="25" t="str">
        <f>IF(AND(I2=0,I3=0),"","triệu")</f>
        <v>triệu</v>
      </c>
      <c r="J5" s="25" t="str">
        <f>IF(J2=0,"","trăm")</f>
        <v>trăm</v>
      </c>
      <c r="K5" s="25" t="str">
        <f>IF(K2=0,"",IF(K2=1,"","mươi"))</f>
        <v>mươi</v>
      </c>
      <c r="L5" s="25" t="str">
        <f>IF(AND(L2=0,L3=0),"","ngàn")</f>
        <v>ngàn</v>
      </c>
      <c r="M5" s="25">
        <f>IF(M2=0,"","trăm")</f>
      </c>
      <c r="N5" s="25">
        <f>IF(N2=0,"",IF(N2=1,"","mươi"))</f>
      </c>
      <c r="O5" s="25" t="s">
        <v>15</v>
      </c>
    </row>
    <row r="6" spans="2:15" s="18" customFormat="1" ht="16.5">
      <c r="B6" s="22"/>
      <c r="C6" s="21" t="str">
        <f>UPPER(LEFT(TRIM(IF(B1=0,"kh«ng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"&amp;O5)),1))&amp;RIGHT(TRIM(IF(B1=0,"kh«ng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"&amp;O5)),LEN(TRIM(IF(B1=0,"kh«ng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"&amp;O5)))-1)</f>
        <v>Chín triệu năm trăm ba mươi sáu ngàn đồng./.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8" spans="2:15" s="18" customFormat="1" ht="16.5">
      <c r="B8" s="15" t="e">
        <f>#REF!</f>
        <v>#REF!</v>
      </c>
      <c r="C8" s="16" t="e">
        <f>RIGHT("000000000000"&amp;ROUND(B8,0),12)</f>
        <v>#REF!</v>
      </c>
      <c r="D8" s="17">
        <v>1</v>
      </c>
      <c r="E8" s="17">
        <v>2</v>
      </c>
      <c r="F8" s="17">
        <v>3</v>
      </c>
      <c r="G8" s="17">
        <v>4</v>
      </c>
      <c r="H8" s="17">
        <v>5</v>
      </c>
      <c r="I8" s="17">
        <v>6</v>
      </c>
      <c r="J8" s="17">
        <v>7</v>
      </c>
      <c r="K8" s="17">
        <v>8</v>
      </c>
      <c r="L8" s="17">
        <v>9</v>
      </c>
      <c r="M8" s="17">
        <v>10</v>
      </c>
      <c r="N8" s="17">
        <v>11</v>
      </c>
      <c r="O8" s="17">
        <v>12</v>
      </c>
    </row>
    <row r="9" spans="2:15" s="18" customFormat="1" ht="25.5">
      <c r="B9" s="19" t="s">
        <v>14</v>
      </c>
      <c r="C9" s="20"/>
      <c r="D9" s="21" t="e">
        <f>VALUE(MID(C8,D8,1))</f>
        <v>#REF!</v>
      </c>
      <c r="E9" s="21" t="e">
        <f>VALUE(MID(C8,E8,1))</f>
        <v>#REF!</v>
      </c>
      <c r="F9" s="21" t="e">
        <f>VALUE(MID(C8,F8,1))</f>
        <v>#REF!</v>
      </c>
      <c r="G9" s="21" t="e">
        <f>VALUE(MID(C8,G8,1))</f>
        <v>#REF!</v>
      </c>
      <c r="H9" s="21" t="e">
        <f>VALUE(MID(C8,H8,1))</f>
        <v>#REF!</v>
      </c>
      <c r="I9" s="21" t="e">
        <f>VALUE(MID(C8,I8,1))</f>
        <v>#REF!</v>
      </c>
      <c r="J9" s="21" t="e">
        <f>VALUE(MID(C8,J8,1))</f>
        <v>#REF!</v>
      </c>
      <c r="K9" s="21" t="e">
        <f>VALUE(MID(C8,K8,1))</f>
        <v>#REF!</v>
      </c>
      <c r="L9" s="21" t="e">
        <f>VALUE(MID(C8,L8,1))</f>
        <v>#REF!</v>
      </c>
      <c r="M9" s="21" t="e">
        <f>VALUE(MID(C8,M8,1))</f>
        <v>#REF!</v>
      </c>
      <c r="N9" s="21" t="e">
        <f>VALUE(MID(C8,N8,1))</f>
        <v>#REF!</v>
      </c>
      <c r="O9" s="21" t="e">
        <f>VALUE(MID(C8,O8,1))</f>
        <v>#REF!</v>
      </c>
    </row>
    <row r="10" spans="2:15" s="18" customFormat="1" ht="16.5">
      <c r="B10" s="22"/>
      <c r="C10" s="20"/>
      <c r="D10" s="21" t="e">
        <f>SUM(D9:D9)</f>
        <v>#REF!</v>
      </c>
      <c r="E10" s="21" t="e">
        <f>SUM(D9:E9)</f>
        <v>#REF!</v>
      </c>
      <c r="F10" s="21" t="e">
        <f>SUM(D9:F9)</f>
        <v>#REF!</v>
      </c>
      <c r="G10" s="21" t="e">
        <f>SUM(G9:G9)</f>
        <v>#REF!</v>
      </c>
      <c r="H10" s="21" t="e">
        <f>SUM(G9:H9)</f>
        <v>#REF!</v>
      </c>
      <c r="I10" s="21" t="e">
        <f>SUM(G9:I9)</f>
        <v>#REF!</v>
      </c>
      <c r="J10" s="21" t="e">
        <f>SUM(J9:J9)</f>
        <v>#REF!</v>
      </c>
      <c r="K10" s="21" t="e">
        <f>SUM(J9:K9)</f>
        <v>#REF!</v>
      </c>
      <c r="L10" s="21" t="e">
        <f>SUM(J9:L9)</f>
        <v>#REF!</v>
      </c>
      <c r="M10" s="21" t="e">
        <f>SUM(M9:M9)</f>
        <v>#REF!</v>
      </c>
      <c r="N10" s="21" t="e">
        <f>SUM(M9:N9)</f>
        <v>#REF!</v>
      </c>
      <c r="O10" s="21" t="e">
        <f>SUM(M9:O9)</f>
        <v>#REF!</v>
      </c>
    </row>
    <row r="11" spans="2:15" s="18" customFormat="1" ht="16.5">
      <c r="B11" s="23"/>
      <c r="C11" s="20"/>
      <c r="D11" s="24" t="e">
        <f>IF(D9=0,"",CHOOSE(D9,"một","hai","ba","bốn","năm","sáu","bảy","tám","chín"))</f>
        <v>#REF!</v>
      </c>
      <c r="E11" s="24" t="e">
        <f>IF(E9=0,IF(AND(D9&lt;&gt;0,F9&lt;&gt;0),"lẻ",""),CHOOSE(E9,"mười ","hai","ba","bốn","năm","sáu","bảy","tám","chín"))</f>
        <v>#REF!</v>
      </c>
      <c r="F11" s="24" t="e">
        <f>IF(F9=0,"",CHOOSE(F9,IF(E9&gt;1,"mốt","một"),"hai","ba","bốn",IF(E9=0,"năm","lăm"),"sáu","bảy","tám","chín"))</f>
        <v>#REF!</v>
      </c>
      <c r="G11" s="24" t="e">
        <f>IF(G9=0,"",CHOOSE(G9,"một","hai","ba","bốn","năm","sáu","bảy","tám","chín"))</f>
        <v>#REF!</v>
      </c>
      <c r="H11" s="24" t="e">
        <f>IF(H9=0,IF(AND(G9&lt;&gt;0,I9&lt;&gt;0),"lẻ",""),CHOOSE(H9,"mười","hai","ba","bốn","năm","sáu","bảy","tám","chín"))</f>
        <v>#REF!</v>
      </c>
      <c r="I11" s="24" t="e">
        <f>IF(I9=0,"",CHOOSE(I9,IF(H9&gt;1,"mốt","một"),"hai","ba","bốn",IF(H9=0,"năm","lăm"),"sáu","bảy","tám","chín"))</f>
        <v>#REF!</v>
      </c>
      <c r="J11" s="24" t="e">
        <f>IF(J9=0,"",CHOOSE(J9,"một","hai","ba","bốn","năm","sáu","bảy","tám","chín"))</f>
        <v>#REF!</v>
      </c>
      <c r="K11" s="24" t="e">
        <f>IF(K9=0,IF(AND(J9&lt;&gt;0,L9&lt;&gt;0),"lẻ",""),CHOOSE(K9,"mười","hai","ba","bốn","năm","sáu","bảy","tám","chín"))</f>
        <v>#REF!</v>
      </c>
      <c r="L11" s="24" t="e">
        <f>IF(L9=0,"",CHOOSE(L9,IF(K9&gt;1,"mốt","một"),"hai","ba","bốn",IF(K9=0,"năm","lăm"),"sáu","bảy","tám","chín"))</f>
        <v>#REF!</v>
      </c>
      <c r="M11" s="21" t="e">
        <f>IF(M9=0,"",CHOOSE(M9,"một","hai","ba","bốn","năm","sáu","bảy","tám","chín"))</f>
        <v>#REF!</v>
      </c>
      <c r="N11" s="25" t="e">
        <f>IF(N9=0,IF(AND(M9&lt;&gt;0,O9&lt;&gt;0),"lẻ",""),CHOOSE(N9,"một","hai","ba","bốn","năm","sáu","bảy","tám","chín"))</f>
        <v>#REF!</v>
      </c>
      <c r="O11" s="25" t="e">
        <f>IF(O9=0,"",CHOOSE(O9,IF(N9&gt;1,"một","một"),"hai","ba","bốn",IF(N9=0,"năm","lăm"),"sáu","bảy","tám","chín"))</f>
        <v>#REF!</v>
      </c>
    </row>
    <row r="12" spans="2:15" s="18" customFormat="1" ht="16.5">
      <c r="B12" s="22"/>
      <c r="C12" s="20"/>
      <c r="D12" s="25" t="e">
        <f>IF(D9=0,"","trăm")</f>
        <v>#REF!</v>
      </c>
      <c r="E12" s="25" t="e">
        <f>IF(E9=0,"",IF(E9=1,"","mươi"))</f>
        <v>#REF!</v>
      </c>
      <c r="F12" s="25" t="e">
        <f>IF(AND(F9=0,F10=0),"","tỷ")</f>
        <v>#REF!</v>
      </c>
      <c r="G12" s="25" t="e">
        <f>IF(G9=0,"","trăm")</f>
        <v>#REF!</v>
      </c>
      <c r="H12" s="25" t="e">
        <f>IF(H9=0,"",IF(H9=1,"","mươi"))</f>
        <v>#REF!</v>
      </c>
      <c r="I12" s="25" t="e">
        <f>IF(AND(I9=0,I10=0),"","triệu")</f>
        <v>#REF!</v>
      </c>
      <c r="J12" s="25" t="e">
        <f>IF(J9=0,"","trăm")</f>
        <v>#REF!</v>
      </c>
      <c r="K12" s="25" t="e">
        <f>IF(K9=0,"",IF(K9=1,"","mươi"))</f>
        <v>#REF!</v>
      </c>
      <c r="L12" s="25" t="e">
        <f>IF(AND(L9=0,L10=0),"","ngàn")</f>
        <v>#REF!</v>
      </c>
      <c r="M12" s="25" t="e">
        <f>IF(M9=0,"","trăm")</f>
        <v>#REF!</v>
      </c>
      <c r="N12" s="25" t="e">
        <f>IF(N9=0,"",IF(N9=1,"","mươi"))</f>
        <v>#REF!</v>
      </c>
      <c r="O12" s="25" t="s">
        <v>15</v>
      </c>
    </row>
    <row r="13" spans="2:15" s="18" customFormat="1" ht="16.5">
      <c r="B13" s="22"/>
      <c r="C13" s="21" t="e">
        <f>UPPER(LEFT(TRIM(IF(B8=0,"kh«ng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"&amp;O12)),1))&amp;RIGHT(TRIM(IF(B8=0,"kh«ng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"&amp;O12)),LEN(TRIM(IF(B8=0,"kh«ng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"&amp;O12)))-1)</f>
        <v>#REF!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5" spans="2:15" s="18" customFormat="1" ht="16.5">
      <c r="B15" s="15" t="e">
        <f>#REF!</f>
        <v>#REF!</v>
      </c>
      <c r="C15" s="16" t="e">
        <f>RIGHT("000000000000"&amp;ROUND(B15,0),12)</f>
        <v>#REF!</v>
      </c>
      <c r="D15" s="17">
        <v>1</v>
      </c>
      <c r="E15" s="17">
        <v>2</v>
      </c>
      <c r="F15" s="17">
        <v>3</v>
      </c>
      <c r="G15" s="17">
        <v>4</v>
      </c>
      <c r="H15" s="17">
        <v>5</v>
      </c>
      <c r="I15" s="17">
        <v>6</v>
      </c>
      <c r="J15" s="17">
        <v>7</v>
      </c>
      <c r="K15" s="17">
        <v>8</v>
      </c>
      <c r="L15" s="17">
        <v>9</v>
      </c>
      <c r="M15" s="17">
        <v>10</v>
      </c>
      <c r="N15" s="17">
        <v>11</v>
      </c>
      <c r="O15" s="17">
        <v>12</v>
      </c>
    </row>
    <row r="16" spans="2:15" s="18" customFormat="1" ht="25.5">
      <c r="B16" s="19" t="s">
        <v>14</v>
      </c>
      <c r="C16" s="20"/>
      <c r="D16" s="21" t="e">
        <f>VALUE(MID(C15,D15,1))</f>
        <v>#REF!</v>
      </c>
      <c r="E16" s="21" t="e">
        <f>VALUE(MID(C15,E15,1))</f>
        <v>#REF!</v>
      </c>
      <c r="F16" s="21" t="e">
        <f>VALUE(MID(C15,F15,1))</f>
        <v>#REF!</v>
      </c>
      <c r="G16" s="21" t="e">
        <f>VALUE(MID(C15,G15,1))</f>
        <v>#REF!</v>
      </c>
      <c r="H16" s="21" t="e">
        <f>VALUE(MID(C15,H15,1))</f>
        <v>#REF!</v>
      </c>
      <c r="I16" s="21" t="e">
        <f>VALUE(MID(C15,I15,1))</f>
        <v>#REF!</v>
      </c>
      <c r="J16" s="21" t="e">
        <f>VALUE(MID(C15,J15,1))</f>
        <v>#REF!</v>
      </c>
      <c r="K16" s="21" t="e">
        <f>VALUE(MID(C15,K15,1))</f>
        <v>#REF!</v>
      </c>
      <c r="L16" s="21" t="e">
        <f>VALUE(MID(C15,L15,1))</f>
        <v>#REF!</v>
      </c>
      <c r="M16" s="21" t="e">
        <f>VALUE(MID(C15,M15,1))</f>
        <v>#REF!</v>
      </c>
      <c r="N16" s="21" t="e">
        <f>VALUE(MID(C15,N15,1))</f>
        <v>#REF!</v>
      </c>
      <c r="O16" s="21" t="e">
        <f>VALUE(MID(C15,O15,1))</f>
        <v>#REF!</v>
      </c>
    </row>
    <row r="17" spans="2:15" s="18" customFormat="1" ht="16.5">
      <c r="B17" s="22"/>
      <c r="C17" s="20"/>
      <c r="D17" s="21" t="e">
        <f>SUM(D16:D16)</f>
        <v>#REF!</v>
      </c>
      <c r="E17" s="21" t="e">
        <f>SUM(D16:E16)</f>
        <v>#REF!</v>
      </c>
      <c r="F17" s="21" t="e">
        <f>SUM(D16:F16)</f>
        <v>#REF!</v>
      </c>
      <c r="G17" s="21" t="e">
        <f>SUM(G16:G16)</f>
        <v>#REF!</v>
      </c>
      <c r="H17" s="21" t="e">
        <f>SUM(G16:H16)</f>
        <v>#REF!</v>
      </c>
      <c r="I17" s="21" t="e">
        <f>SUM(G16:I16)</f>
        <v>#REF!</v>
      </c>
      <c r="J17" s="21" t="e">
        <f>SUM(J16:J16)</f>
        <v>#REF!</v>
      </c>
      <c r="K17" s="21" t="e">
        <f>SUM(J16:K16)</f>
        <v>#REF!</v>
      </c>
      <c r="L17" s="21" t="e">
        <f>SUM(J16:L16)</f>
        <v>#REF!</v>
      </c>
      <c r="M17" s="21" t="e">
        <f>SUM(M16:M16)</f>
        <v>#REF!</v>
      </c>
      <c r="N17" s="21" t="e">
        <f>SUM(M16:N16)</f>
        <v>#REF!</v>
      </c>
      <c r="O17" s="21" t="e">
        <f>SUM(M16:O16)</f>
        <v>#REF!</v>
      </c>
    </row>
    <row r="18" spans="2:15" s="18" customFormat="1" ht="16.5">
      <c r="B18" s="23"/>
      <c r="C18" s="20"/>
      <c r="D18" s="24" t="e">
        <f>IF(D16=0,"",CHOOSE(D16,"một","hai","ba","bốn","năm","sáu","bảy","tám","chín"))</f>
        <v>#REF!</v>
      </c>
      <c r="E18" s="24" t="e">
        <f>IF(E16=0,IF(AND(D16&lt;&gt;0,F16&lt;&gt;0),"lẻ",""),CHOOSE(E16,"mười ","hai","ba","bốn","năm","sáu","bảy","tám","chín"))</f>
        <v>#REF!</v>
      </c>
      <c r="F18" s="24" t="e">
        <f>IF(F16=0,"",CHOOSE(F16,IF(E16&gt;1,"mốt","một"),"hai","ba","bốn",IF(E16=0,"năm","lăm"),"sáu","bảy","tám","chín"))</f>
        <v>#REF!</v>
      </c>
      <c r="G18" s="24" t="e">
        <f>IF(G16=0,"",CHOOSE(G16,"một","hai","ba","bốn","năm","sáu","bảy","tám","chín"))</f>
        <v>#REF!</v>
      </c>
      <c r="H18" s="24" t="e">
        <f>IF(H16=0,IF(AND(G16&lt;&gt;0,I16&lt;&gt;0),"lẻ",""),CHOOSE(H16,"mười","hai","ba","bốn","năm","sáu","bảy","tám","chín"))</f>
        <v>#REF!</v>
      </c>
      <c r="I18" s="24" t="e">
        <f>IF(I16=0,"",CHOOSE(I16,IF(H16&gt;1,"mốt","một"),"hai","ba","bốn",IF(H16=0,"năm","lăm"),"sáu","bảy","tám","chín"))</f>
        <v>#REF!</v>
      </c>
      <c r="J18" s="24" t="e">
        <f>IF(J16=0,"",CHOOSE(J16,"một","hai","ba","bốn","năm","sáu","bảy","tám","chín"))</f>
        <v>#REF!</v>
      </c>
      <c r="K18" s="24" t="e">
        <f>IF(K16=0,IF(AND(J16&lt;&gt;0,L16&lt;&gt;0),"lẻ",""),CHOOSE(K16,"mười","hai","ba","bốn","năm","sáu","bảy","tám","chín"))</f>
        <v>#REF!</v>
      </c>
      <c r="L18" s="24" t="e">
        <f>IF(L16=0,"",CHOOSE(L16,IF(K16&gt;1,"mốt","một"),"hai","ba","bốn",IF(K16=0,"năm","lăm"),"sáu","bảy","tám","chín"))</f>
        <v>#REF!</v>
      </c>
      <c r="M18" s="21" t="e">
        <f>IF(M16=0,"",CHOOSE(M16,"một","hai","ba","bốn","năm","sáu","bảy","tám","chín"))</f>
        <v>#REF!</v>
      </c>
      <c r="N18" s="25" t="e">
        <f>IF(N16=0,IF(AND(M16&lt;&gt;0,O16&lt;&gt;0),"lẻ",""),CHOOSE(N16,"một","hai","ba","bốn","năm","sáu","bảy","tám","chín"))</f>
        <v>#REF!</v>
      </c>
      <c r="O18" s="25" t="e">
        <f>IF(O16=0,"",CHOOSE(O16,IF(N16&gt;1,"một","một"),"hai","ba","bốn",IF(N16=0,"năm","lăm"),"sáu","bảy","tám","chín"))</f>
        <v>#REF!</v>
      </c>
    </row>
    <row r="19" spans="2:15" s="18" customFormat="1" ht="16.5">
      <c r="B19" s="22"/>
      <c r="C19" s="20"/>
      <c r="D19" s="25" t="e">
        <f>IF(D16=0,"","trăm")</f>
        <v>#REF!</v>
      </c>
      <c r="E19" s="25" t="e">
        <f>IF(E16=0,"",IF(E16=1,"","mươi"))</f>
        <v>#REF!</v>
      </c>
      <c r="F19" s="25" t="e">
        <f>IF(AND(F16=0,F17=0),"","tỷ")</f>
        <v>#REF!</v>
      </c>
      <c r="G19" s="25" t="e">
        <f>IF(G16=0,"","trăm")</f>
        <v>#REF!</v>
      </c>
      <c r="H19" s="25" t="e">
        <f>IF(H16=0,"",IF(H16=1,"","mươi"))</f>
        <v>#REF!</v>
      </c>
      <c r="I19" s="25" t="e">
        <f>IF(AND(I16=0,I17=0),"","triệu")</f>
        <v>#REF!</v>
      </c>
      <c r="J19" s="25" t="e">
        <f>IF(J16=0,"","trăm")</f>
        <v>#REF!</v>
      </c>
      <c r="K19" s="25" t="e">
        <f>IF(K16=0,"",IF(K16=1,"","mươi"))</f>
        <v>#REF!</v>
      </c>
      <c r="L19" s="25" t="e">
        <f>IF(AND(L16=0,L17=0),"","ngàn")</f>
        <v>#REF!</v>
      </c>
      <c r="M19" s="25" t="e">
        <f>IF(M16=0,"","trăm")</f>
        <v>#REF!</v>
      </c>
      <c r="N19" s="25" t="e">
        <f>IF(N16=0,"",IF(N16=1,"","mươi"))</f>
        <v>#REF!</v>
      </c>
      <c r="O19" s="25" t="s">
        <v>15</v>
      </c>
    </row>
    <row r="20" spans="2:15" s="18" customFormat="1" ht="16.5">
      <c r="B20" s="22"/>
      <c r="C20" s="21" t="e">
        <f>UPPER(LEFT(TRIM(IF(B15=0,"kh«ng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"&amp;O19)),1))&amp;RIGHT(TRIM(IF(B15=0,"kh«ng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"&amp;O19)),LEN(TRIM(IF(B15=0,"kh«ng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"&amp;O19)))-1)</f>
        <v>#REF!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2" spans="2:15" s="18" customFormat="1" ht="16.5">
      <c r="B22" s="15" t="e">
        <f>#REF!</f>
        <v>#REF!</v>
      </c>
      <c r="C22" s="16" t="e">
        <f>RIGHT("000000000000"&amp;ROUND(B22,0),12)</f>
        <v>#REF!</v>
      </c>
      <c r="D22" s="17">
        <v>1</v>
      </c>
      <c r="E22" s="17">
        <v>2</v>
      </c>
      <c r="F22" s="17">
        <v>3</v>
      </c>
      <c r="G22" s="17">
        <v>4</v>
      </c>
      <c r="H22" s="17">
        <v>5</v>
      </c>
      <c r="I22" s="17">
        <v>6</v>
      </c>
      <c r="J22" s="17">
        <v>7</v>
      </c>
      <c r="K22" s="17">
        <v>8</v>
      </c>
      <c r="L22" s="17">
        <v>9</v>
      </c>
      <c r="M22" s="17">
        <v>10</v>
      </c>
      <c r="N22" s="17">
        <v>11</v>
      </c>
      <c r="O22" s="17">
        <v>12</v>
      </c>
    </row>
    <row r="23" spans="2:15" s="18" customFormat="1" ht="25.5">
      <c r="B23" s="19" t="s">
        <v>14</v>
      </c>
      <c r="C23" s="20"/>
      <c r="D23" s="21" t="e">
        <f>VALUE(MID(C22,D22,1))</f>
        <v>#REF!</v>
      </c>
      <c r="E23" s="21" t="e">
        <f>VALUE(MID(C22,E22,1))</f>
        <v>#REF!</v>
      </c>
      <c r="F23" s="21" t="e">
        <f>VALUE(MID(C22,F22,1))</f>
        <v>#REF!</v>
      </c>
      <c r="G23" s="21" t="e">
        <f>VALUE(MID(C22,G22,1))</f>
        <v>#REF!</v>
      </c>
      <c r="H23" s="21" t="e">
        <f>VALUE(MID(C22,H22,1))</f>
        <v>#REF!</v>
      </c>
      <c r="I23" s="21" t="e">
        <f>VALUE(MID(C22,I22,1))</f>
        <v>#REF!</v>
      </c>
      <c r="J23" s="21" t="e">
        <f>VALUE(MID(C22,J22,1))</f>
        <v>#REF!</v>
      </c>
      <c r="K23" s="21" t="e">
        <f>VALUE(MID(C22,K22,1))</f>
        <v>#REF!</v>
      </c>
      <c r="L23" s="21" t="e">
        <f>VALUE(MID(C22,L22,1))</f>
        <v>#REF!</v>
      </c>
      <c r="M23" s="21" t="e">
        <f>VALUE(MID(C22,M22,1))</f>
        <v>#REF!</v>
      </c>
      <c r="N23" s="21" t="e">
        <f>VALUE(MID(C22,N22,1))</f>
        <v>#REF!</v>
      </c>
      <c r="O23" s="21" t="e">
        <f>VALUE(MID(C22,O22,1))</f>
        <v>#REF!</v>
      </c>
    </row>
    <row r="24" spans="2:15" s="18" customFormat="1" ht="16.5">
      <c r="B24" s="22"/>
      <c r="C24" s="20"/>
      <c r="D24" s="21" t="e">
        <f>SUM(D23:D23)</f>
        <v>#REF!</v>
      </c>
      <c r="E24" s="21" t="e">
        <f>SUM(D23:E23)</f>
        <v>#REF!</v>
      </c>
      <c r="F24" s="21" t="e">
        <f>SUM(D23:F23)</f>
        <v>#REF!</v>
      </c>
      <c r="G24" s="21" t="e">
        <f>SUM(G23:G23)</f>
        <v>#REF!</v>
      </c>
      <c r="H24" s="21" t="e">
        <f>SUM(G23:H23)</f>
        <v>#REF!</v>
      </c>
      <c r="I24" s="21" t="e">
        <f>SUM(G23:I23)</f>
        <v>#REF!</v>
      </c>
      <c r="J24" s="21" t="e">
        <f>SUM(J23:J23)</f>
        <v>#REF!</v>
      </c>
      <c r="K24" s="21" t="e">
        <f>SUM(J23:K23)</f>
        <v>#REF!</v>
      </c>
      <c r="L24" s="21" t="e">
        <f>SUM(J23:L23)</f>
        <v>#REF!</v>
      </c>
      <c r="M24" s="21" t="e">
        <f>SUM(M23:M23)</f>
        <v>#REF!</v>
      </c>
      <c r="N24" s="21" t="e">
        <f>SUM(M23:N23)</f>
        <v>#REF!</v>
      </c>
      <c r="O24" s="21" t="e">
        <f>SUM(M23:O23)</f>
        <v>#REF!</v>
      </c>
    </row>
    <row r="25" spans="2:15" s="18" customFormat="1" ht="16.5">
      <c r="B25" s="23"/>
      <c r="C25" s="20"/>
      <c r="D25" s="24" t="e">
        <f>IF(D23=0,"",CHOOSE(D23,"một","hai","ba","bốn","năm","sáu","bảy","tám","chín"))</f>
        <v>#REF!</v>
      </c>
      <c r="E25" s="24" t="e">
        <f>IF(E23=0,IF(AND(D23&lt;&gt;0,F23&lt;&gt;0),"lẻ",""),CHOOSE(E23,"mười ","hai","ba","bốn","năm","sáu","bảy","tám","chín"))</f>
        <v>#REF!</v>
      </c>
      <c r="F25" s="24" t="e">
        <f>IF(F23=0,"",CHOOSE(F23,IF(E23&gt;1,"mốt","một"),"hai","ba","bốn",IF(E23=0,"năm","lăm"),"sáu","bảy","tám","chín"))</f>
        <v>#REF!</v>
      </c>
      <c r="G25" s="24" t="e">
        <f>IF(G23=0,"",CHOOSE(G23,"một","hai","ba","bốn","năm","sáu","bảy","tám","chín"))</f>
        <v>#REF!</v>
      </c>
      <c r="H25" s="24" t="e">
        <f>IF(H23=0,IF(AND(G23&lt;&gt;0,I23&lt;&gt;0),"lẻ",""),CHOOSE(H23,"mười","hai","ba","bốn","năm","sáu","bảy","tám","chín"))</f>
        <v>#REF!</v>
      </c>
      <c r="I25" s="24" t="e">
        <f>IF(I23=0,"",CHOOSE(I23,IF(H23&gt;1,"mốt","một"),"hai","ba","bốn",IF(H23=0,"năm","lăm"),"sáu","bảy","tám","chín"))</f>
        <v>#REF!</v>
      </c>
      <c r="J25" s="24" t="e">
        <f>IF(J23=0,"",CHOOSE(J23,"một","hai","ba","bốn","năm","sáu","bảy","tám","chín"))</f>
        <v>#REF!</v>
      </c>
      <c r="K25" s="24" t="e">
        <f>IF(K23=0,IF(AND(J23&lt;&gt;0,L23&lt;&gt;0),"lẻ",""),CHOOSE(K23,"mười","hai","ba","bốn","năm","sáu","bảy","tám","chín"))</f>
        <v>#REF!</v>
      </c>
      <c r="L25" s="24" t="e">
        <f>IF(L23=0,"",CHOOSE(L23,IF(K23&gt;1,"mốt","một"),"hai","ba","bốn",IF(K23=0,"năm","lăm"),"sáu","bảy","tám","chín"))</f>
        <v>#REF!</v>
      </c>
      <c r="M25" s="21" t="e">
        <f>IF(M23=0,"",CHOOSE(M23,"một","hai","ba","bốn","năm","sáu","bảy","tám","chín"))</f>
        <v>#REF!</v>
      </c>
      <c r="N25" s="25" t="e">
        <f>IF(N23=0,IF(AND(M23&lt;&gt;0,O23&lt;&gt;0),"lẻ",""),CHOOSE(N23,"một","hai","ba","bốn","năm","sáu","bảy","tám","chín"))</f>
        <v>#REF!</v>
      </c>
      <c r="O25" s="25" t="e">
        <f>IF(O23=0,"",CHOOSE(O23,IF(N23&gt;1,"một","một"),"hai","ba","bốn",IF(N23=0,"năm","lăm"),"sáu","bảy","tám","chín"))</f>
        <v>#REF!</v>
      </c>
    </row>
    <row r="26" spans="2:15" s="18" customFormat="1" ht="16.5">
      <c r="B26" s="22"/>
      <c r="C26" s="20"/>
      <c r="D26" s="25" t="e">
        <f>IF(D23=0,"","trăm")</f>
        <v>#REF!</v>
      </c>
      <c r="E26" s="25" t="e">
        <f>IF(E23=0,"",IF(E23=1,"","mươi"))</f>
        <v>#REF!</v>
      </c>
      <c r="F26" s="25" t="e">
        <f>IF(AND(F23=0,F24=0),"","tỷ")</f>
        <v>#REF!</v>
      </c>
      <c r="G26" s="25" t="e">
        <f>IF(G23=0,"","trăm")</f>
        <v>#REF!</v>
      </c>
      <c r="H26" s="25" t="e">
        <f>IF(H23=0,"",IF(H23=1,"","mươi"))</f>
        <v>#REF!</v>
      </c>
      <c r="I26" s="25" t="e">
        <f>IF(AND(I23=0,I24=0),"","triệu")</f>
        <v>#REF!</v>
      </c>
      <c r="J26" s="25" t="e">
        <f>IF(J23=0,"","trăm")</f>
        <v>#REF!</v>
      </c>
      <c r="K26" s="25" t="e">
        <f>IF(K23=0,"",IF(K23=1,"","mươi"))</f>
        <v>#REF!</v>
      </c>
      <c r="L26" s="25" t="e">
        <f>IF(AND(L23=0,L24=0),"","ngàn")</f>
        <v>#REF!</v>
      </c>
      <c r="M26" s="25" t="e">
        <f>IF(M23=0,"","trăm")</f>
        <v>#REF!</v>
      </c>
      <c r="N26" s="25" t="e">
        <f>IF(N23=0,"",IF(N23=1,"","mươi"))</f>
        <v>#REF!</v>
      </c>
      <c r="O26" s="25" t="s">
        <v>15</v>
      </c>
    </row>
    <row r="27" spans="2:15" s="18" customFormat="1" ht="16.5">
      <c r="B27" s="22"/>
      <c r="C27" s="21" t="e">
        <f>UPPER(LEFT(TRIM(IF(B22=0,"kh«ng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"&amp;O26)),1))&amp;RIGHT(TRIM(IF(B22=0,"kh«ng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"&amp;O26)),LEN(TRIM(IF(B22=0,"kh«ng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"&amp;O26)))-1)</f>
        <v>#REF!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</sheetData>
  <sheetProtection/>
  <printOptions/>
  <pageMargins left="0.3" right="0.17" top="0.34" bottom="0.57" header="0.19" footer="0.23"/>
  <pageSetup horizontalDpi="600" verticalDpi="600" orientation="landscape" paperSize="9" scale="50" r:id="rId1"/>
  <headerFooter alignWithMargins="0">
    <oddHeader>&amp;R&amp;D - &amp;T</oddHeader>
    <oddFooter>&amp;LLNTU@HAU1.EDU.VN - 0904028776&amp;C&amp;P&amp;R&amp;F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15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11.00390625" style="46" bestFit="1" customWidth="1"/>
    <col min="2" max="2" width="10.57421875" style="47" bestFit="1" customWidth="1"/>
    <col min="3" max="16384" width="9.140625" style="46" customWidth="1"/>
  </cols>
  <sheetData>
    <row r="2" spans="1:2" ht="15.75">
      <c r="A2" s="49" t="s">
        <v>22</v>
      </c>
      <c r="B2" s="49" t="s">
        <v>23</v>
      </c>
    </row>
    <row r="3" spans="1:2" ht="15.75">
      <c r="A3" s="46" t="s">
        <v>3</v>
      </c>
      <c r="B3" s="48">
        <v>65000</v>
      </c>
    </row>
    <row r="4" spans="1:2" ht="15.75">
      <c r="A4" s="46" t="s">
        <v>5</v>
      </c>
      <c r="B4" s="48">
        <v>65000</v>
      </c>
    </row>
    <row r="5" spans="1:2" ht="15.75">
      <c r="A5" s="46" t="s">
        <v>4</v>
      </c>
      <c r="B5" s="48">
        <v>65000</v>
      </c>
    </row>
    <row r="6" spans="1:2" ht="15.75">
      <c r="A6" s="46" t="s">
        <v>8</v>
      </c>
      <c r="B6" s="48">
        <v>65000</v>
      </c>
    </row>
    <row r="7" spans="1:2" ht="15.75">
      <c r="A7" s="46" t="s">
        <v>9</v>
      </c>
      <c r="B7" s="48">
        <v>65000</v>
      </c>
    </row>
    <row r="8" ht="15.75">
      <c r="A8" s="46" t="s">
        <v>21</v>
      </c>
    </row>
    <row r="11" spans="1:7" ht="15.75">
      <c r="A11" s="106" t="s">
        <v>28</v>
      </c>
      <c r="B11" s="106"/>
      <c r="C11" s="106"/>
      <c r="D11"/>
      <c r="E11" s="106" t="s">
        <v>29</v>
      </c>
      <c r="F11" s="106"/>
      <c r="G11" s="106"/>
    </row>
    <row r="12" spans="1:7" ht="15.75">
      <c r="A12"/>
      <c r="B12" t="s">
        <v>3</v>
      </c>
      <c r="C12" t="s">
        <v>30</v>
      </c>
      <c r="D12"/>
      <c r="E12"/>
      <c r="F12" t="s">
        <v>3</v>
      </c>
      <c r="G12" t="s">
        <v>30</v>
      </c>
    </row>
    <row r="13" spans="1:7" ht="15.75">
      <c r="A13" t="s">
        <v>31</v>
      </c>
      <c r="B13" s="84">
        <v>70000</v>
      </c>
      <c r="C13" s="84">
        <v>90000</v>
      </c>
      <c r="D13"/>
      <c r="E13" t="s">
        <v>31</v>
      </c>
      <c r="F13" s="84">
        <f aca="true" t="shared" si="0" ref="F13:G15">B13*1.5</f>
        <v>105000</v>
      </c>
      <c r="G13" s="84">
        <f t="shared" si="0"/>
        <v>135000</v>
      </c>
    </row>
    <row r="14" spans="1:7" ht="15.75">
      <c r="A14" t="s">
        <v>32</v>
      </c>
      <c r="B14" s="84">
        <v>75000</v>
      </c>
      <c r="C14" s="84">
        <v>105000</v>
      </c>
      <c r="D14"/>
      <c r="E14" t="s">
        <v>32</v>
      </c>
      <c r="F14" s="84">
        <f t="shared" si="0"/>
        <v>112500</v>
      </c>
      <c r="G14" s="84">
        <f t="shared" si="0"/>
        <v>157500</v>
      </c>
    </row>
    <row r="15" spans="1:7" ht="15.75">
      <c r="A15" t="s">
        <v>33</v>
      </c>
      <c r="B15" s="84">
        <v>80000</v>
      </c>
      <c r="C15" s="84">
        <v>120000</v>
      </c>
      <c r="D15"/>
      <c r="E15" t="s">
        <v>33</v>
      </c>
      <c r="F15" s="84">
        <f t="shared" si="0"/>
        <v>120000</v>
      </c>
      <c r="G15" s="84">
        <f t="shared" si="0"/>
        <v>180000</v>
      </c>
    </row>
  </sheetData>
  <sheetProtection/>
  <mergeCells count="2">
    <mergeCell ref="A11:C11"/>
    <mergeCell ref="E11:G1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pane ySplit="8" topLeftCell="BM9" activePane="bottomLeft" state="frozen"/>
      <selection pane="topLeft" activeCell="A1" sqref="A1"/>
      <selection pane="bottomLeft" activeCell="F11" sqref="F11"/>
    </sheetView>
  </sheetViews>
  <sheetFormatPr defaultColWidth="9.140625" defaultRowHeight="16.5" customHeight="1"/>
  <cols>
    <col min="1" max="1" width="5.421875" style="4" bestFit="1" customWidth="1"/>
    <col min="2" max="2" width="9.7109375" style="5" customWidth="1"/>
    <col min="3" max="3" width="18.8515625" style="1" customWidth="1"/>
    <col min="4" max="4" width="10.28125" style="1" customWidth="1"/>
    <col min="5" max="5" width="5.8515625" style="5" customWidth="1"/>
    <col min="6" max="6" width="15.140625" style="6" customWidth="1"/>
    <col min="7" max="7" width="27.28125" style="7" customWidth="1"/>
    <col min="8" max="8" width="9.57421875" style="5" customWidth="1"/>
    <col min="9" max="9" width="11.140625" style="10" customWidth="1"/>
    <col min="10" max="10" width="9.8515625" style="32" customWidth="1"/>
    <col min="11" max="11" width="15.28125" style="8" customWidth="1"/>
    <col min="12" max="12" width="15.00390625" style="8" customWidth="1"/>
    <col min="13" max="13" width="11.28125" style="8" customWidth="1"/>
    <col min="14" max="14" width="9.28125" style="1" bestFit="1" customWidth="1"/>
    <col min="15" max="16384" width="9.140625" style="1" customWidth="1"/>
  </cols>
  <sheetData>
    <row r="1" spans="1:7" ht="16.5" customHeight="1">
      <c r="A1" s="111" t="s">
        <v>12</v>
      </c>
      <c r="B1" s="111"/>
      <c r="C1" s="111"/>
      <c r="D1" s="111"/>
      <c r="E1" s="11"/>
      <c r="F1" s="13"/>
      <c r="G1" s="13"/>
    </row>
    <row r="2" spans="1:7" ht="16.5" customHeight="1">
      <c r="A2" s="112" t="s">
        <v>13</v>
      </c>
      <c r="B2" s="112"/>
      <c r="C2" s="112"/>
      <c r="D2" s="112"/>
      <c r="E2" s="12"/>
      <c r="F2" s="14"/>
      <c r="G2" s="14"/>
    </row>
    <row r="4" spans="1:13" ht="24" customHeight="1">
      <c r="A4" s="113" t="s">
        <v>35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24" customHeight="1">
      <c r="A5" s="113" t="s">
        <v>34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24" customHeight="1">
      <c r="A6" s="114" t="s">
        <v>49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</row>
    <row r="7" spans="1:13" ht="16.5" customHeight="1">
      <c r="A7" s="2"/>
      <c r="B7" s="3"/>
      <c r="C7" s="3"/>
      <c r="D7" s="3"/>
      <c r="E7" s="3"/>
      <c r="F7" s="3"/>
      <c r="G7" s="3"/>
      <c r="H7" s="3"/>
      <c r="I7" s="9"/>
      <c r="J7" s="33"/>
      <c r="K7" s="3"/>
      <c r="L7" s="3"/>
      <c r="M7" s="3"/>
    </row>
    <row r="8" spans="1:13" s="35" customFormat="1" ht="42.75">
      <c r="A8" s="99" t="s">
        <v>7</v>
      </c>
      <c r="B8" s="99" t="s">
        <v>10</v>
      </c>
      <c r="C8" s="100" t="s">
        <v>6</v>
      </c>
      <c r="D8" s="101" t="s">
        <v>11</v>
      </c>
      <c r="E8" s="101" t="s">
        <v>16</v>
      </c>
      <c r="F8" s="99" t="s">
        <v>17</v>
      </c>
      <c r="G8" s="99" t="s">
        <v>1</v>
      </c>
      <c r="H8" s="99" t="s">
        <v>2</v>
      </c>
      <c r="I8" s="102" t="s">
        <v>27</v>
      </c>
      <c r="J8" s="103" t="s">
        <v>25</v>
      </c>
      <c r="K8" s="104" t="s">
        <v>26</v>
      </c>
      <c r="L8" s="104" t="s">
        <v>47</v>
      </c>
      <c r="M8" s="105" t="s">
        <v>0</v>
      </c>
    </row>
    <row r="9" spans="1:13" s="36" customFormat="1" ht="32.25" customHeight="1">
      <c r="A9" s="37">
        <v>1</v>
      </c>
      <c r="B9" s="96" t="s">
        <v>36</v>
      </c>
      <c r="C9" s="39" t="s">
        <v>41</v>
      </c>
      <c r="D9" s="40" t="s">
        <v>38</v>
      </c>
      <c r="E9" s="58">
        <v>1</v>
      </c>
      <c r="F9" s="41" t="s">
        <v>42</v>
      </c>
      <c r="G9" s="42" t="s">
        <v>44</v>
      </c>
      <c r="H9" s="38">
        <v>4</v>
      </c>
      <c r="I9" s="43">
        <v>30.5</v>
      </c>
      <c r="J9" s="44">
        <v>80000</v>
      </c>
      <c r="K9" s="45">
        <f>I9*J9</f>
        <v>2440000</v>
      </c>
      <c r="L9" s="45"/>
      <c r="M9" s="85" t="s">
        <v>48</v>
      </c>
    </row>
    <row r="10" spans="1:13" s="36" customFormat="1" ht="32.25" customHeight="1">
      <c r="A10" s="37">
        <f>A9+1</f>
        <v>2</v>
      </c>
      <c r="B10" s="96" t="s">
        <v>36</v>
      </c>
      <c r="C10" s="39" t="s">
        <v>41</v>
      </c>
      <c r="D10" s="40" t="s">
        <v>38</v>
      </c>
      <c r="E10" s="58">
        <v>1</v>
      </c>
      <c r="F10" s="41" t="s">
        <v>42</v>
      </c>
      <c r="G10" s="42" t="s">
        <v>44</v>
      </c>
      <c r="H10" s="38">
        <v>1</v>
      </c>
      <c r="I10" s="43">
        <v>30.1</v>
      </c>
      <c r="J10" s="44">
        <v>80000</v>
      </c>
      <c r="K10" s="45">
        <f>I10*J10</f>
        <v>2408000</v>
      </c>
      <c r="L10" s="45"/>
      <c r="M10" s="85" t="s">
        <v>48</v>
      </c>
    </row>
    <row r="11" spans="1:13" s="36" customFormat="1" ht="32.25" customHeight="1">
      <c r="A11" s="37">
        <f>A10+1</f>
        <v>3</v>
      </c>
      <c r="B11" s="96" t="s">
        <v>36</v>
      </c>
      <c r="C11" s="39" t="s">
        <v>41</v>
      </c>
      <c r="D11" s="40" t="s">
        <v>38</v>
      </c>
      <c r="E11" s="59">
        <v>1</v>
      </c>
      <c r="F11" s="41" t="s">
        <v>42</v>
      </c>
      <c r="G11" s="42" t="s">
        <v>45</v>
      </c>
      <c r="H11" s="38">
        <v>1</v>
      </c>
      <c r="I11" s="43">
        <v>30.1</v>
      </c>
      <c r="J11" s="44">
        <v>80000</v>
      </c>
      <c r="K11" s="45">
        <f>I11*J11</f>
        <v>2408000</v>
      </c>
      <c r="L11" s="45"/>
      <c r="M11" s="85" t="s">
        <v>48</v>
      </c>
    </row>
    <row r="12" spans="1:13" s="36" customFormat="1" ht="32.25" customHeight="1">
      <c r="A12" s="37">
        <f>A11+1</f>
        <v>4</v>
      </c>
      <c r="B12" s="97" t="s">
        <v>37</v>
      </c>
      <c r="C12" s="63" t="s">
        <v>40</v>
      </c>
      <c r="D12" s="64" t="s">
        <v>39</v>
      </c>
      <c r="E12" s="65">
        <v>4</v>
      </c>
      <c r="F12" s="66" t="s">
        <v>43</v>
      </c>
      <c r="G12" s="67" t="s">
        <v>46</v>
      </c>
      <c r="H12" s="62">
        <v>3</v>
      </c>
      <c r="I12" s="68">
        <v>30.4</v>
      </c>
      <c r="J12" s="69">
        <v>75000</v>
      </c>
      <c r="K12" s="70">
        <f>I12*J12</f>
        <v>2280000</v>
      </c>
      <c r="L12" s="98"/>
      <c r="M12" s="85" t="s">
        <v>48</v>
      </c>
    </row>
    <row r="13" spans="1:13" s="57" customFormat="1" ht="21" customHeight="1" hidden="1">
      <c r="A13" s="50"/>
      <c r="B13" s="51"/>
      <c r="C13" s="52"/>
      <c r="D13" s="52"/>
      <c r="E13" s="60"/>
      <c r="F13" s="61"/>
      <c r="G13" s="53"/>
      <c r="H13" s="51"/>
      <c r="I13" s="54"/>
      <c r="J13" s="55"/>
      <c r="K13" s="56"/>
      <c r="L13" s="56"/>
      <c r="M13" s="56"/>
    </row>
    <row r="14" spans="1:14" s="71" customFormat="1" ht="21" customHeight="1">
      <c r="A14" s="72"/>
      <c r="B14" s="73"/>
      <c r="C14" s="80"/>
      <c r="D14" s="81"/>
      <c r="E14" s="74"/>
      <c r="F14" s="34" t="s">
        <v>18</v>
      </c>
      <c r="G14" s="75"/>
      <c r="H14" s="79">
        <f>SUBTOTAL(9,H9:H12)</f>
        <v>9</v>
      </c>
      <c r="I14" s="76">
        <f>SUBTOTAL(9,I9:I12)</f>
        <v>121.1</v>
      </c>
      <c r="J14" s="77"/>
      <c r="K14" s="78">
        <f>SUBTOTAL(9,K9:K12)</f>
        <v>9536000</v>
      </c>
      <c r="L14" s="78"/>
      <c r="M14" s="78"/>
      <c r="N14" s="82"/>
    </row>
    <row r="15" spans="1:13" s="57" customFormat="1" ht="21" customHeight="1">
      <c r="A15" s="50"/>
      <c r="B15" s="51"/>
      <c r="C15" s="52"/>
      <c r="D15" s="52"/>
      <c r="E15" s="60"/>
      <c r="F15" s="61"/>
      <c r="G15" s="53"/>
      <c r="H15" s="51"/>
      <c r="I15" s="54"/>
      <c r="J15" s="55"/>
      <c r="K15" s="56"/>
      <c r="L15" s="56"/>
      <c r="M15" s="56"/>
    </row>
    <row r="16" spans="1:13" s="93" customFormat="1" ht="21" customHeight="1">
      <c r="A16" s="86"/>
      <c r="B16" s="87"/>
      <c r="C16" s="109" t="s">
        <v>24</v>
      </c>
      <c r="D16" s="109"/>
      <c r="E16" s="109"/>
      <c r="F16" s="88">
        <f>K14</f>
        <v>9536000</v>
      </c>
      <c r="G16" s="89" t="s">
        <v>19</v>
      </c>
      <c r="H16" s="87"/>
      <c r="I16" s="90"/>
      <c r="J16" s="91"/>
      <c r="K16" s="92"/>
      <c r="L16" s="92"/>
      <c r="M16" s="92"/>
    </row>
    <row r="17" spans="1:13" s="93" customFormat="1" ht="21" customHeight="1">
      <c r="A17" s="86"/>
      <c r="B17" s="87"/>
      <c r="C17" s="109" t="s">
        <v>20</v>
      </c>
      <c r="D17" s="109"/>
      <c r="E17" s="109"/>
      <c r="F17" s="110" t="str">
        <f>tien_so!C6</f>
        <v>Chín triệu năm trăm ba mươi sáu ngàn đồng./.</v>
      </c>
      <c r="G17" s="110"/>
      <c r="H17" s="110"/>
      <c r="I17" s="110"/>
      <c r="J17" s="110"/>
      <c r="K17" s="92"/>
      <c r="L17" s="92"/>
      <c r="M17" s="92"/>
    </row>
    <row r="18" spans="1:13" s="57" customFormat="1" ht="21" customHeight="1">
      <c r="A18" s="50"/>
      <c r="B18" s="51"/>
      <c r="C18" s="52"/>
      <c r="D18" s="52"/>
      <c r="E18" s="60"/>
      <c r="F18" s="61"/>
      <c r="G18" s="53"/>
      <c r="H18" s="107"/>
      <c r="I18" s="107"/>
      <c r="J18" s="107"/>
      <c r="K18" s="107"/>
      <c r="L18" s="94"/>
      <c r="M18" s="56"/>
    </row>
    <row r="19" spans="1:13" s="57" customFormat="1" ht="24" customHeight="1">
      <c r="A19" s="50"/>
      <c r="B19" s="51"/>
      <c r="C19" s="52"/>
      <c r="D19" s="52"/>
      <c r="E19" s="60"/>
      <c r="F19" s="61"/>
      <c r="G19" s="53"/>
      <c r="H19" s="94"/>
      <c r="I19" s="94"/>
      <c r="J19" s="94"/>
      <c r="K19" s="94"/>
      <c r="L19" s="94"/>
      <c r="M19" s="56"/>
    </row>
    <row r="20" spans="1:13" s="57" customFormat="1" ht="21" customHeight="1">
      <c r="A20" s="50"/>
      <c r="B20" s="51"/>
      <c r="C20" s="52"/>
      <c r="D20" s="52"/>
      <c r="E20" s="60"/>
      <c r="F20" s="61"/>
      <c r="G20" s="53"/>
      <c r="H20" s="108"/>
      <c r="I20" s="108"/>
      <c r="J20" s="108"/>
      <c r="K20" s="108"/>
      <c r="L20" s="95"/>
      <c r="M20" s="56"/>
    </row>
    <row r="21" spans="1:13" s="57" customFormat="1" ht="21" customHeight="1">
      <c r="A21" s="50"/>
      <c r="B21" s="51"/>
      <c r="C21" s="52"/>
      <c r="D21" s="52"/>
      <c r="E21" s="60"/>
      <c r="F21" s="61"/>
      <c r="G21" s="53"/>
      <c r="H21" s="108"/>
      <c r="I21" s="108"/>
      <c r="J21" s="108"/>
      <c r="K21" s="108"/>
      <c r="L21" s="95"/>
      <c r="M21" s="56"/>
    </row>
    <row r="22" spans="1:13" s="57" customFormat="1" ht="21" customHeight="1">
      <c r="A22" s="50"/>
      <c r="B22" s="51"/>
      <c r="C22" s="52"/>
      <c r="D22" s="52"/>
      <c r="E22" s="60"/>
      <c r="F22" s="61"/>
      <c r="G22" s="53"/>
      <c r="H22" s="108"/>
      <c r="I22" s="108"/>
      <c r="J22" s="108"/>
      <c r="K22" s="108"/>
      <c r="L22" s="95"/>
      <c r="M22" s="56"/>
    </row>
    <row r="23" spans="1:13" s="57" customFormat="1" ht="21" customHeight="1">
      <c r="A23" s="50"/>
      <c r="B23" s="51"/>
      <c r="C23" s="52"/>
      <c r="D23" s="52"/>
      <c r="E23" s="60"/>
      <c r="F23" s="61"/>
      <c r="G23" s="53"/>
      <c r="H23" s="107"/>
      <c r="I23" s="107"/>
      <c r="J23" s="107"/>
      <c r="K23" s="107"/>
      <c r="L23" s="94"/>
      <c r="M23" s="56"/>
    </row>
    <row r="24" spans="1:13" s="57" customFormat="1" ht="21" customHeight="1">
      <c r="A24" s="50"/>
      <c r="B24" s="51"/>
      <c r="C24" s="52"/>
      <c r="D24" s="52"/>
      <c r="E24" s="60"/>
      <c r="F24" s="61"/>
      <c r="G24" s="53"/>
      <c r="H24" s="51"/>
      <c r="I24" s="54"/>
      <c r="J24" s="55"/>
      <c r="K24" s="56"/>
      <c r="L24" s="56"/>
      <c r="M24" s="56"/>
    </row>
    <row r="25" spans="1:13" s="57" customFormat="1" ht="21" customHeight="1">
      <c r="A25" s="50"/>
      <c r="B25" s="51"/>
      <c r="C25" s="52"/>
      <c r="D25" s="52"/>
      <c r="E25" s="60"/>
      <c r="F25" s="61"/>
      <c r="G25" s="53"/>
      <c r="H25" s="51"/>
      <c r="I25" s="54"/>
      <c r="J25" s="55"/>
      <c r="K25" s="56"/>
      <c r="L25" s="56"/>
      <c r="M25" s="56"/>
    </row>
    <row r="27" ht="16.5" customHeight="1">
      <c r="N27" s="83"/>
    </row>
  </sheetData>
  <sheetProtection/>
  <autoFilter ref="A8:M12"/>
  <mergeCells count="13">
    <mergeCell ref="C16:E16"/>
    <mergeCell ref="C17:E17"/>
    <mergeCell ref="F17:J17"/>
    <mergeCell ref="A1:D1"/>
    <mergeCell ref="A2:D2"/>
    <mergeCell ref="A5:M5"/>
    <mergeCell ref="A6:M6"/>
    <mergeCell ref="A4:M4"/>
    <mergeCell ref="H23:K23"/>
    <mergeCell ref="H18:K18"/>
    <mergeCell ref="H20:K20"/>
    <mergeCell ref="H21:K21"/>
    <mergeCell ref="H22:K22"/>
  </mergeCells>
  <printOptions/>
  <pageMargins left="0.32" right="0.17" top="0.56" bottom="0.54" header="0.3" footer="0.21"/>
  <pageSetup horizontalDpi="600" verticalDpi="600" orientation="landscape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2019-01-23T09:19:49Z</cp:lastPrinted>
  <dcterms:created xsi:type="dcterms:W3CDTF">2006-09-16T00:00:00Z</dcterms:created>
  <dcterms:modified xsi:type="dcterms:W3CDTF">2019-01-28T03:02:07Z</dcterms:modified>
  <cp:category/>
  <cp:version/>
  <cp:contentType/>
  <cp:contentStatus/>
</cp:coreProperties>
</file>